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ford\Downloads\"/>
    </mc:Choice>
  </mc:AlternateContent>
  <workbookProtection lockStructure="1"/>
  <bookViews>
    <workbookView xWindow="10065" yWindow="0" windowWidth="10095" windowHeight="9210"/>
  </bookViews>
  <sheets>
    <sheet name="Uniformat Level 1 Summary" sheetId="7" r:id="rId1"/>
    <sheet name="Uniformat Level 2 Breakdown" sheetId="6" r:id="rId2"/>
    <sheet name="Uniformat Level 3 Detail" sheetId="8" r:id="rId3"/>
    <sheet name="REFERENCE ONLY CSI 2012 Specs" sheetId="9" r:id="rId4"/>
  </sheets>
  <definedNames>
    <definedName name="_xlnm.Print_Area" localSheetId="3">'REFERENCE ONLY CSI 2012 Specs'!$A$1:$G$506</definedName>
    <definedName name="_xlnm.Print_Area" localSheetId="0">'Uniformat Level 1 Summary'!$A$1:$F$70</definedName>
    <definedName name="_xlnm.Print_Area" localSheetId="1">'Uniformat Level 2 Breakdown'!$A$1:$G$179</definedName>
    <definedName name="_xlnm.Print_Area" localSheetId="2">'Uniformat Level 3 Detail'!$A$1:$G$92</definedName>
    <definedName name="_xlnm.Print_Titles" localSheetId="3">'REFERENCE ONLY CSI 2012 Specs'!$3:$4</definedName>
    <definedName name="_xlnm.Print_Titles" localSheetId="0">'Uniformat Level 1 Summary'!$1:$10</definedName>
    <definedName name="_xlnm.Print_Titles" localSheetId="1">'Uniformat Level 2 Breakdown'!$7:$9</definedName>
    <definedName name="_xlnm.Print_Titles" localSheetId="2">'Uniformat Level 3 Detail'!$7:$9</definedName>
  </definedNames>
  <calcPr calcId="162913"/>
</workbook>
</file>

<file path=xl/calcChain.xml><?xml version="1.0" encoding="utf-8"?>
<calcChain xmlns="http://schemas.openxmlformats.org/spreadsheetml/2006/main">
  <c r="E5" i="8" l="1"/>
  <c r="D5" i="7"/>
  <c r="D49" i="7" l="1"/>
  <c r="E173" i="6"/>
  <c r="E169" i="6"/>
  <c r="D66" i="7" s="1"/>
  <c r="E165" i="6"/>
  <c r="E161" i="6"/>
  <c r="D64" i="7" s="1"/>
  <c r="E157" i="6"/>
  <c r="E153" i="6"/>
  <c r="E149" i="6"/>
  <c r="E124" i="6"/>
  <c r="E95" i="6"/>
  <c r="E84" i="6"/>
  <c r="E74" i="6"/>
  <c r="E43" i="6"/>
  <c r="E30" i="6"/>
  <c r="E18" i="6"/>
  <c r="C52" i="7" l="1"/>
  <c r="B51" i="7"/>
  <c r="B52" i="7"/>
  <c r="D59" i="7"/>
  <c r="D58" i="7"/>
  <c r="D57" i="7"/>
  <c r="D56" i="7"/>
  <c r="D55" i="7"/>
  <c r="D54" i="7"/>
  <c r="D53" i="7"/>
  <c r="D52" i="7"/>
  <c r="F137" i="6"/>
  <c r="F138" i="6"/>
  <c r="F139" i="6"/>
  <c r="F140" i="6"/>
  <c r="F141" i="6"/>
  <c r="F142" i="6"/>
  <c r="D1" i="9"/>
  <c r="D500" i="9" s="1"/>
  <c r="F500" i="9" s="1"/>
  <c r="C1" i="9"/>
  <c r="D412" i="9" s="1"/>
  <c r="F412" i="9" s="1"/>
  <c r="D3" i="8"/>
  <c r="C6" i="8"/>
  <c r="C5" i="8"/>
  <c r="C3" i="8"/>
  <c r="C3" i="7"/>
  <c r="C2" i="8"/>
  <c r="C1" i="8"/>
  <c r="C1" i="7"/>
  <c r="A6" i="8"/>
  <c r="A5" i="8"/>
  <c r="A4" i="8"/>
  <c r="A3" i="8"/>
  <c r="A2" i="8"/>
  <c r="A1" i="8"/>
  <c r="C149" i="6"/>
  <c r="C68" i="7"/>
  <c r="C67" i="7"/>
  <c r="C66" i="7"/>
  <c r="C65" i="7"/>
  <c r="C64" i="7"/>
  <c r="C63" i="7"/>
  <c r="C62" i="7"/>
  <c r="E177" i="6"/>
  <c r="C177" i="6"/>
  <c r="B68" i="7" s="1"/>
  <c r="F176" i="6"/>
  <c r="F175" i="6"/>
  <c r="F174" i="6"/>
  <c r="C173" i="6"/>
  <c r="B67" i="7" s="1"/>
  <c r="F172" i="6"/>
  <c r="F171" i="6"/>
  <c r="F170" i="6"/>
  <c r="C61" i="7"/>
  <c r="C53" i="7"/>
  <c r="C54" i="7"/>
  <c r="C55" i="7"/>
  <c r="C56" i="7"/>
  <c r="C57" i="7"/>
  <c r="C58" i="7"/>
  <c r="C59" i="7"/>
  <c r="B61" i="7"/>
  <c r="B53" i="7"/>
  <c r="B54" i="7"/>
  <c r="B55" i="7"/>
  <c r="B56" i="7"/>
  <c r="B57" i="7"/>
  <c r="B58" i="7"/>
  <c r="B59" i="7"/>
  <c r="C169" i="6"/>
  <c r="B66" i="7" s="1"/>
  <c r="C165" i="6"/>
  <c r="B65" i="7" s="1"/>
  <c r="C161" i="6"/>
  <c r="B64" i="7" s="1"/>
  <c r="C157" i="6"/>
  <c r="B63" i="7" s="1"/>
  <c r="C153" i="6"/>
  <c r="B62" i="7" s="1"/>
  <c r="F169" i="6"/>
  <c r="F168" i="6"/>
  <c r="F167" i="6"/>
  <c r="F166" i="6"/>
  <c r="F164" i="6"/>
  <c r="F163" i="6"/>
  <c r="F162" i="6"/>
  <c r="F161" i="6"/>
  <c r="F160" i="6"/>
  <c r="F159" i="6"/>
  <c r="F158" i="6"/>
  <c r="F156" i="6"/>
  <c r="F155" i="6"/>
  <c r="F154" i="6"/>
  <c r="F143" i="6"/>
  <c r="F144" i="6"/>
  <c r="C42" i="7"/>
  <c r="D3" i="7"/>
  <c r="C2" i="7"/>
  <c r="A2" i="7"/>
  <c r="A3" i="7"/>
  <c r="A4" i="7"/>
  <c r="A5" i="7"/>
  <c r="A6" i="7"/>
  <c r="A1" i="7"/>
  <c r="C4" i="8"/>
  <c r="D62" i="7"/>
  <c r="F152" i="6"/>
  <c r="F147" i="6"/>
  <c r="D34" i="7"/>
  <c r="D31" i="7"/>
  <c r="D28" i="7"/>
  <c r="D18" i="7"/>
  <c r="D39" i="7"/>
  <c r="D38" i="7"/>
  <c r="D37" i="7"/>
  <c r="D36" i="7"/>
  <c r="D35" i="7"/>
  <c r="B39" i="7"/>
  <c r="B38" i="7"/>
  <c r="B37" i="7"/>
  <c r="B36" i="7"/>
  <c r="B35" i="7"/>
  <c r="D124" i="6"/>
  <c r="C34" i="7"/>
  <c r="B34" i="7"/>
  <c r="A34" i="7"/>
  <c r="F107" i="6"/>
  <c r="F109" i="6"/>
  <c r="E37" i="7" s="1"/>
  <c r="F110" i="6"/>
  <c r="F111" i="6"/>
  <c r="F112" i="6"/>
  <c r="F113" i="6"/>
  <c r="F114" i="6"/>
  <c r="F115" i="6"/>
  <c r="F117" i="6"/>
  <c r="F118" i="6"/>
  <c r="F119" i="6"/>
  <c r="F120" i="6"/>
  <c r="D33" i="7"/>
  <c r="D32" i="7"/>
  <c r="B33" i="7"/>
  <c r="B32" i="7"/>
  <c r="B31" i="7"/>
  <c r="A31" i="7"/>
  <c r="D95" i="6"/>
  <c r="F89" i="6"/>
  <c r="F90" i="6"/>
  <c r="F91" i="6"/>
  <c r="F93" i="6"/>
  <c r="D30" i="7"/>
  <c r="D29" i="7"/>
  <c r="B30" i="7"/>
  <c r="B29" i="7"/>
  <c r="B28" i="7"/>
  <c r="A28" i="7"/>
  <c r="F79" i="6"/>
  <c r="F80" i="6"/>
  <c r="F82" i="6"/>
  <c r="D84" i="6"/>
  <c r="C28" i="7"/>
  <c r="D27" i="7"/>
  <c r="D26" i="7"/>
  <c r="D25" i="7"/>
  <c r="D24" i="7"/>
  <c r="D23" i="7"/>
  <c r="B27" i="7"/>
  <c r="B26" i="7"/>
  <c r="B25" i="7"/>
  <c r="B24" i="7"/>
  <c r="B23" i="7"/>
  <c r="B22" i="7"/>
  <c r="A22" i="7"/>
  <c r="D22" i="7"/>
  <c r="D74" i="6"/>
  <c r="C22" i="7"/>
  <c r="F62" i="6"/>
  <c r="F63" i="6"/>
  <c r="F65" i="6"/>
  <c r="E26" i="7" s="1"/>
  <c r="F66" i="6"/>
  <c r="F67" i="6"/>
  <c r="F68" i="6"/>
  <c r="F70" i="6"/>
  <c r="F71" i="6"/>
  <c r="F53" i="6"/>
  <c r="F47" i="6"/>
  <c r="E38" i="7"/>
  <c r="D21" i="7"/>
  <c r="D20" i="7"/>
  <c r="D19" i="7"/>
  <c r="B21" i="7"/>
  <c r="B20" i="7"/>
  <c r="B19" i="7"/>
  <c r="D43" i="6"/>
  <c r="C18" i="7"/>
  <c r="F38" i="6"/>
  <c r="F34" i="6"/>
  <c r="F35" i="6"/>
  <c r="B18" i="7"/>
  <c r="A18" i="7"/>
  <c r="D17" i="7"/>
  <c r="D16" i="7"/>
  <c r="D15" i="7"/>
  <c r="B17" i="7"/>
  <c r="B16" i="7"/>
  <c r="B15" i="7"/>
  <c r="F22" i="6"/>
  <c r="D30" i="6"/>
  <c r="F14" i="6"/>
  <c r="F21" i="6"/>
  <c r="E15" i="7" s="1"/>
  <c r="F24" i="6"/>
  <c r="E16" i="7" s="1"/>
  <c r="F25" i="6"/>
  <c r="F26" i="6"/>
  <c r="C14" i="7"/>
  <c r="B14" i="7"/>
  <c r="A14" i="7"/>
  <c r="A11" i="7"/>
  <c r="D13" i="7"/>
  <c r="D12" i="7"/>
  <c r="B13" i="7"/>
  <c r="B12" i="7"/>
  <c r="B11" i="7"/>
  <c r="D18" i="6"/>
  <c r="C11" i="7" s="1"/>
  <c r="F12" i="6"/>
  <c r="F18" i="6" s="1"/>
  <c r="E11" i="7" s="1"/>
  <c r="F13" i="6"/>
  <c r="F16" i="6"/>
  <c r="G505" i="9"/>
  <c r="C505" i="9"/>
  <c r="D502" i="9"/>
  <c r="F502" i="9" s="1"/>
  <c r="D501" i="9"/>
  <c r="F501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D482" i="9"/>
  <c r="F482" i="9" s="1"/>
  <c r="D481" i="9"/>
  <c r="F481" i="9" s="1"/>
  <c r="F480" i="9"/>
  <c r="F479" i="9"/>
  <c r="F478" i="9"/>
  <c r="D477" i="9"/>
  <c r="F477" i="9"/>
  <c r="F476" i="9"/>
  <c r="G474" i="9"/>
  <c r="C474" i="9"/>
  <c r="F472" i="9"/>
  <c r="F471" i="9"/>
  <c r="F470" i="9"/>
  <c r="F469" i="9"/>
  <c r="F468" i="9"/>
  <c r="F467" i="9"/>
  <c r="D466" i="9"/>
  <c r="F466" i="9" s="1"/>
  <c r="F465" i="9"/>
  <c r="F464" i="9"/>
  <c r="F463" i="9"/>
  <c r="F462" i="9"/>
  <c r="D461" i="9"/>
  <c r="F461" i="9" s="1"/>
  <c r="F460" i="9"/>
  <c r="D459" i="9"/>
  <c r="F459" i="9" s="1"/>
  <c r="F458" i="9"/>
  <c r="F457" i="9"/>
  <c r="F456" i="9"/>
  <c r="F455" i="9"/>
  <c r="F454" i="9"/>
  <c r="F453" i="9"/>
  <c r="F452" i="9"/>
  <c r="F451" i="9"/>
  <c r="G449" i="9"/>
  <c r="C449" i="9"/>
  <c r="F447" i="9"/>
  <c r="F446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D426" i="9"/>
  <c r="F426" i="9" s="1"/>
  <c r="D425" i="9"/>
  <c r="F425" i="9" s="1"/>
  <c r="F424" i="9"/>
  <c r="F423" i="9"/>
  <c r="F422" i="9"/>
  <c r="F421" i="9"/>
  <c r="D420" i="9"/>
  <c r="F420" i="9" s="1"/>
  <c r="F419" i="9"/>
  <c r="F418" i="9"/>
  <c r="G416" i="9"/>
  <c r="C416" i="9"/>
  <c r="D404" i="9"/>
  <c r="F404" i="9" s="1"/>
  <c r="G402" i="9"/>
  <c r="C402" i="9"/>
  <c r="D397" i="9"/>
  <c r="F397" i="9" s="1"/>
  <c r="G392" i="9"/>
  <c r="C392" i="9"/>
  <c r="D387" i="9"/>
  <c r="F387" i="9" s="1"/>
  <c r="D382" i="9"/>
  <c r="F382" i="9" s="1"/>
  <c r="D375" i="9"/>
  <c r="F375" i="9" s="1"/>
  <c r="D372" i="9"/>
  <c r="F372" i="9" s="1"/>
  <c r="G366" i="9"/>
  <c r="C366" i="9"/>
  <c r="D363" i="9"/>
  <c r="F363" i="9" s="1"/>
  <c r="D358" i="9"/>
  <c r="F358" i="9" s="1"/>
  <c r="D350" i="9"/>
  <c r="F350" i="9" s="1"/>
  <c r="D344" i="9"/>
  <c r="F344" i="9" s="1"/>
  <c r="D336" i="9"/>
  <c r="F336" i="9" s="1"/>
  <c r="D333" i="9"/>
  <c r="F333" i="9" s="1"/>
  <c r="D325" i="9"/>
  <c r="F325" i="9" s="1"/>
  <c r="G319" i="9"/>
  <c r="C319" i="9"/>
  <c r="D312" i="9"/>
  <c r="F312" i="9" s="1"/>
  <c r="D308" i="9"/>
  <c r="F308" i="9" s="1"/>
  <c r="D305" i="9"/>
  <c r="F305" i="9" s="1"/>
  <c r="D301" i="9"/>
  <c r="F301" i="9" s="1"/>
  <c r="D296" i="9"/>
  <c r="F296" i="9" s="1"/>
  <c r="F295" i="9"/>
  <c r="G292" i="9"/>
  <c r="C292" i="9"/>
  <c r="F290" i="9"/>
  <c r="F288" i="9"/>
  <c r="F287" i="9"/>
  <c r="F286" i="9"/>
  <c r="F285" i="9"/>
  <c r="F284" i="9"/>
  <c r="G280" i="9"/>
  <c r="C280" i="9"/>
  <c r="F278" i="9"/>
  <c r="D277" i="9"/>
  <c r="F277" i="9" s="1"/>
  <c r="F276" i="9"/>
  <c r="F275" i="9"/>
  <c r="F274" i="9"/>
  <c r="F273" i="9"/>
  <c r="F272" i="9"/>
  <c r="F271" i="9"/>
  <c r="G269" i="9"/>
  <c r="C269" i="9"/>
  <c r="F267" i="9"/>
  <c r="F266" i="9"/>
  <c r="F265" i="9"/>
  <c r="F264" i="9"/>
  <c r="F263" i="9"/>
  <c r="F262" i="9"/>
  <c r="F261" i="9"/>
  <c r="F259" i="9"/>
  <c r="G257" i="9"/>
  <c r="C257" i="9"/>
  <c r="F254" i="9"/>
  <c r="F253" i="9"/>
  <c r="F252" i="9"/>
  <c r="F251" i="9"/>
  <c r="F249" i="9"/>
  <c r="D248" i="9"/>
  <c r="F248" i="9" s="1"/>
  <c r="F247" i="9"/>
  <c r="F246" i="9"/>
  <c r="F245" i="9"/>
  <c r="F244" i="9"/>
  <c r="F243" i="9"/>
  <c r="F241" i="9"/>
  <c r="F240" i="9"/>
  <c r="F239" i="9"/>
  <c r="F238" i="9"/>
  <c r="F237" i="9"/>
  <c r="G234" i="9"/>
  <c r="C234" i="9"/>
  <c r="D230" i="9"/>
  <c r="F230" i="9" s="1"/>
  <c r="D224" i="9"/>
  <c r="F224" i="9" s="1"/>
  <c r="F223" i="9"/>
  <c r="F222" i="9"/>
  <c r="D218" i="9"/>
  <c r="F218" i="9" s="1"/>
  <c r="F215" i="9"/>
  <c r="D214" i="9"/>
  <c r="F214" i="9" s="1"/>
  <c r="G209" i="9"/>
  <c r="C209" i="9"/>
  <c r="F206" i="9"/>
  <c r="F204" i="9"/>
  <c r="F203" i="9"/>
  <c r="F199" i="9"/>
  <c r="D197" i="9"/>
  <c r="F197" i="9" s="1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78" i="9"/>
  <c r="F177" i="9"/>
  <c r="F176" i="9"/>
  <c r="G174" i="9"/>
  <c r="C174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G139" i="9"/>
  <c r="C139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G103" i="9"/>
  <c r="C103" i="9"/>
  <c r="F101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G74" i="9"/>
  <c r="C74" i="9"/>
  <c r="F72" i="9"/>
  <c r="F71" i="9"/>
  <c r="D70" i="9"/>
  <c r="F70" i="9" s="1"/>
  <c r="F69" i="9"/>
  <c r="F68" i="9"/>
  <c r="F67" i="9"/>
  <c r="F63" i="9"/>
  <c r="G59" i="9"/>
  <c r="C59" i="9"/>
  <c r="F57" i="9"/>
  <c r="F55" i="9"/>
  <c r="F54" i="9"/>
  <c r="F52" i="9"/>
  <c r="F51" i="9"/>
  <c r="F50" i="9"/>
  <c r="F49" i="9"/>
  <c r="G47" i="9"/>
  <c r="C47" i="9"/>
  <c r="F45" i="9"/>
  <c r="F44" i="9"/>
  <c r="F43" i="9"/>
  <c r="F42" i="9"/>
  <c r="F41" i="9"/>
  <c r="F40" i="9"/>
  <c r="F39" i="9"/>
  <c r="F38" i="9"/>
  <c r="G36" i="9"/>
  <c r="C36" i="9"/>
  <c r="F34" i="9"/>
  <c r="F33" i="9"/>
  <c r="F32" i="9"/>
  <c r="G29" i="9"/>
  <c r="C29" i="9"/>
  <c r="D26" i="9"/>
  <c r="F26" i="9" s="1"/>
  <c r="F25" i="9"/>
  <c r="F23" i="9"/>
  <c r="G21" i="9"/>
  <c r="C21" i="9"/>
  <c r="D17" i="9"/>
  <c r="F17" i="9" s="1"/>
  <c r="G10" i="9"/>
  <c r="C10" i="9"/>
  <c r="D7" i="9"/>
  <c r="F7" i="9" s="1"/>
  <c r="K127" i="6"/>
  <c r="D14" i="7"/>
  <c r="F29" i="6"/>
  <c r="C6" i="7"/>
  <c r="C5" i="7"/>
  <c r="D11" i="7"/>
  <c r="F151" i="6"/>
  <c r="F150" i="6"/>
  <c r="F148" i="6"/>
  <c r="F146" i="6"/>
  <c r="F123" i="6"/>
  <c r="F122" i="6"/>
  <c r="F106" i="6"/>
  <c r="F105" i="6"/>
  <c r="F104" i="6"/>
  <c r="F103" i="6"/>
  <c r="F101" i="6"/>
  <c r="F100" i="6"/>
  <c r="F99" i="6"/>
  <c r="F98" i="6"/>
  <c r="F124" i="6" s="1"/>
  <c r="E34" i="7" s="1"/>
  <c r="F94" i="6"/>
  <c r="E33" i="7"/>
  <c r="F88" i="6"/>
  <c r="F87" i="6"/>
  <c r="E32" i="7" s="1"/>
  <c r="F83" i="6"/>
  <c r="E30" i="7"/>
  <c r="F78" i="6"/>
  <c r="F77" i="6"/>
  <c r="E29" i="7" s="1"/>
  <c r="F73" i="6"/>
  <c r="F72" i="6"/>
  <c r="F61" i="6"/>
  <c r="F60" i="6"/>
  <c r="F59" i="6"/>
  <c r="F58" i="6"/>
  <c r="F57" i="6"/>
  <c r="F56" i="6"/>
  <c r="F54" i="6"/>
  <c r="F52" i="6"/>
  <c r="F51" i="6"/>
  <c r="F50" i="6"/>
  <c r="E24" i="7" s="1"/>
  <c r="F49" i="6"/>
  <c r="F46" i="6"/>
  <c r="F74" i="6" s="1"/>
  <c r="E22" i="7" s="1"/>
  <c r="F42" i="6"/>
  <c r="F41" i="6"/>
  <c r="F40" i="6"/>
  <c r="E21" i="7" s="1"/>
  <c r="F37" i="6"/>
  <c r="E20" i="7" s="1"/>
  <c r="F33" i="6"/>
  <c r="F43" i="6" s="1"/>
  <c r="E18" i="7" s="1"/>
  <c r="F28" i="6"/>
  <c r="E17" i="7" s="1"/>
  <c r="F30" i="6"/>
  <c r="E14" i="7" s="1"/>
  <c r="E12" i="7"/>
  <c r="F17" i="6"/>
  <c r="E36" i="7"/>
  <c r="E39" i="7"/>
  <c r="E25" i="7"/>
  <c r="E27" i="7"/>
  <c r="E13" i="7"/>
  <c r="D27" i="9" l="1"/>
  <c r="F27" i="9" s="1"/>
  <c r="D499" i="9"/>
  <c r="F499" i="9" s="1"/>
  <c r="D503" i="9"/>
  <c r="F503" i="9" s="1"/>
  <c r="D64" i="9"/>
  <c r="F64" i="9" s="1"/>
  <c r="D314" i="9"/>
  <c r="F314" i="9" s="1"/>
  <c r="D340" i="9"/>
  <c r="F340" i="9" s="1"/>
  <c r="D364" i="9"/>
  <c r="F364" i="9" s="1"/>
  <c r="D388" i="9"/>
  <c r="F388" i="9" s="1"/>
  <c r="D409" i="9"/>
  <c r="F409" i="9" s="1"/>
  <c r="D250" i="9"/>
  <c r="F250" i="9" s="1"/>
  <c r="D289" i="9"/>
  <c r="F289" i="9" s="1"/>
  <c r="D302" i="9"/>
  <c r="F302" i="9" s="1"/>
  <c r="D316" i="9"/>
  <c r="F316" i="9" s="1"/>
  <c r="D327" i="9"/>
  <c r="F327" i="9" s="1"/>
  <c r="D352" i="9"/>
  <c r="F352" i="9" s="1"/>
  <c r="D379" i="9"/>
  <c r="F379" i="9" s="1"/>
  <c r="D410" i="9"/>
  <c r="F410" i="9" s="1"/>
  <c r="D65" i="9"/>
  <c r="F65" i="9" s="1"/>
  <c r="D180" i="9"/>
  <c r="F180" i="9" s="1"/>
  <c r="D217" i="9"/>
  <c r="F217" i="9" s="1"/>
  <c r="D228" i="9"/>
  <c r="F228" i="9" s="1"/>
  <c r="D283" i="9"/>
  <c r="F283" i="9" s="1"/>
  <c r="D304" i="9"/>
  <c r="F304" i="9" s="1"/>
  <c r="D328" i="9"/>
  <c r="F328" i="9" s="1"/>
  <c r="D342" i="9"/>
  <c r="F342" i="9" s="1"/>
  <c r="D356" i="9"/>
  <c r="F356" i="9" s="1"/>
  <c r="D380" i="9"/>
  <c r="F380" i="9" s="1"/>
  <c r="D390" i="9"/>
  <c r="F390" i="9" s="1"/>
  <c r="D411" i="9"/>
  <c r="F411" i="9" s="1"/>
  <c r="E52" i="7"/>
  <c r="E56" i="7"/>
  <c r="E53" i="7"/>
  <c r="D207" i="9"/>
  <c r="F207" i="9" s="1"/>
  <c r="D221" i="9"/>
  <c r="F221" i="9" s="1"/>
  <c r="D227" i="9"/>
  <c r="F227" i="9" s="1"/>
  <c r="D232" i="9"/>
  <c r="F232" i="9" s="1"/>
  <c r="D282" i="9"/>
  <c r="F282" i="9" s="1"/>
  <c r="D326" i="9"/>
  <c r="F326" i="9" s="1"/>
  <c r="D351" i="9"/>
  <c r="F351" i="9" s="1"/>
  <c r="D376" i="9"/>
  <c r="F376" i="9" s="1"/>
  <c r="D398" i="9"/>
  <c r="F398" i="9" s="1"/>
  <c r="D14" i="9"/>
  <c r="F14" i="9" s="1"/>
  <c r="D201" i="9"/>
  <c r="F201" i="9" s="1"/>
  <c r="D297" i="9"/>
  <c r="F297" i="9" s="1"/>
  <c r="D309" i="9"/>
  <c r="F309" i="9" s="1"/>
  <c r="D341" i="9"/>
  <c r="F341" i="9" s="1"/>
  <c r="D389" i="9"/>
  <c r="F389" i="9" s="1"/>
  <c r="D15" i="9"/>
  <c r="F15" i="9" s="1"/>
  <c r="D56" i="9"/>
  <c r="F56" i="9" s="1"/>
  <c r="D16" i="9"/>
  <c r="F16" i="9" s="1"/>
  <c r="D24" i="9"/>
  <c r="F24" i="9" s="1"/>
  <c r="D31" i="9"/>
  <c r="F31" i="9" s="1"/>
  <c r="D98" i="9"/>
  <c r="F98" i="9" s="1"/>
  <c r="D202" i="9"/>
  <c r="F202" i="9" s="1"/>
  <c r="D211" i="9"/>
  <c r="F211" i="9" s="1"/>
  <c r="D260" i="9"/>
  <c r="F260" i="9" s="1"/>
  <c r="D298" i="9"/>
  <c r="F298" i="9" s="1"/>
  <c r="D310" i="9"/>
  <c r="F310" i="9" s="1"/>
  <c r="D317" i="9"/>
  <c r="F317" i="9" s="1"/>
  <c r="D332" i="9"/>
  <c r="F332" i="9" s="1"/>
  <c r="D343" i="9"/>
  <c r="F343" i="9" s="1"/>
  <c r="D357" i="9"/>
  <c r="F357" i="9" s="1"/>
  <c r="D368" i="9"/>
  <c r="F368" i="9" s="1"/>
  <c r="D381" i="9"/>
  <c r="F381" i="9" s="1"/>
  <c r="D394" i="9"/>
  <c r="F394" i="9" s="1"/>
  <c r="D378" i="9"/>
  <c r="F378" i="9" s="1"/>
  <c r="D371" i="9"/>
  <c r="F371" i="9" s="1"/>
  <c r="D362" i="9"/>
  <c r="F362" i="9" s="1"/>
  <c r="D355" i="9"/>
  <c r="F355" i="9" s="1"/>
  <c r="D347" i="9"/>
  <c r="F347" i="9" s="1"/>
  <c r="D339" i="9"/>
  <c r="F339" i="9" s="1"/>
  <c r="D331" i="9"/>
  <c r="F331" i="9" s="1"/>
  <c r="D323" i="9"/>
  <c r="F323" i="9" s="1"/>
  <c r="D236" i="9"/>
  <c r="F236" i="9" s="1"/>
  <c r="D212" i="9"/>
  <c r="F212" i="9" s="1"/>
  <c r="D205" i="9"/>
  <c r="F205" i="9" s="1"/>
  <c r="D200" i="9"/>
  <c r="F200" i="9" s="1"/>
  <c r="D99" i="9"/>
  <c r="F99" i="9" s="1"/>
  <c r="D62" i="9"/>
  <c r="F62" i="9" s="1"/>
  <c r="D53" i="9"/>
  <c r="F53" i="9" s="1"/>
  <c r="D13" i="9"/>
  <c r="F13" i="9" s="1"/>
  <c r="D6" i="9"/>
  <c r="F6" i="9" s="1"/>
  <c r="D414" i="9"/>
  <c r="F414" i="9" s="1"/>
  <c r="D408" i="9"/>
  <c r="F408" i="9" s="1"/>
  <c r="D400" i="9"/>
  <c r="F400" i="9" s="1"/>
  <c r="D385" i="9"/>
  <c r="F385" i="9" s="1"/>
  <c r="D370" i="9"/>
  <c r="F370" i="9" s="1"/>
  <c r="D361" i="9"/>
  <c r="F361" i="9" s="1"/>
  <c r="D354" i="9"/>
  <c r="F354" i="9" s="1"/>
  <c r="D346" i="9"/>
  <c r="F346" i="9" s="1"/>
  <c r="D338" i="9"/>
  <c r="F338" i="9" s="1"/>
  <c r="D330" i="9"/>
  <c r="F330" i="9" s="1"/>
  <c r="D322" i="9"/>
  <c r="F322" i="9" s="1"/>
  <c r="D315" i="9"/>
  <c r="F315" i="9" s="1"/>
  <c r="D311" i="9"/>
  <c r="F311" i="9" s="1"/>
  <c r="D307" i="9"/>
  <c r="F307" i="9" s="1"/>
  <c r="D303" i="9"/>
  <c r="F303" i="9" s="1"/>
  <c r="D299" i="9"/>
  <c r="F299" i="9" s="1"/>
  <c r="D255" i="9"/>
  <c r="F255" i="9" s="1"/>
  <c r="D242" i="9"/>
  <c r="F242" i="9" s="1"/>
  <c r="D229" i="9"/>
  <c r="F229" i="9" s="1"/>
  <c r="D225" i="9"/>
  <c r="F225" i="9" s="1"/>
  <c r="D220" i="9"/>
  <c r="F220" i="9" s="1"/>
  <c r="D216" i="9"/>
  <c r="F216" i="9" s="1"/>
  <c r="D179" i="9"/>
  <c r="F179" i="9" s="1"/>
  <c r="D12" i="9"/>
  <c r="F12" i="9" s="1"/>
  <c r="D413" i="9"/>
  <c r="F413" i="9" s="1"/>
  <c r="D407" i="9"/>
  <c r="F407" i="9" s="1"/>
  <c r="D399" i="9"/>
  <c r="F399" i="9" s="1"/>
  <c r="D384" i="9"/>
  <c r="F384" i="9" s="1"/>
  <c r="D377" i="9"/>
  <c r="F377" i="9" s="1"/>
  <c r="D369" i="9"/>
  <c r="F369" i="9" s="1"/>
  <c r="D360" i="9"/>
  <c r="F360" i="9" s="1"/>
  <c r="D353" i="9"/>
  <c r="F353" i="9" s="1"/>
  <c r="D345" i="9"/>
  <c r="F345" i="9" s="1"/>
  <c r="D337" i="9"/>
  <c r="F337" i="9" s="1"/>
  <c r="D329" i="9"/>
  <c r="F329" i="9" s="1"/>
  <c r="D321" i="9"/>
  <c r="F321" i="9" s="1"/>
  <c r="E66" i="7"/>
  <c r="D18" i="9"/>
  <c r="F18" i="9" s="1"/>
  <c r="D100" i="9"/>
  <c r="F100" i="9" s="1"/>
  <c r="D213" i="9"/>
  <c r="F213" i="9" s="1"/>
  <c r="D294" i="9"/>
  <c r="F294" i="9" s="1"/>
  <c r="D300" i="9"/>
  <c r="F300" i="9" s="1"/>
  <c r="D334" i="9"/>
  <c r="F334" i="9" s="1"/>
  <c r="D348" i="9"/>
  <c r="F348" i="9" s="1"/>
  <c r="D359" i="9"/>
  <c r="F359" i="9" s="1"/>
  <c r="D373" i="9"/>
  <c r="F373" i="9" s="1"/>
  <c r="D383" i="9"/>
  <c r="F383" i="9" s="1"/>
  <c r="D395" i="9"/>
  <c r="F395" i="9" s="1"/>
  <c r="D405" i="9"/>
  <c r="F405" i="9" s="1"/>
  <c r="D445" i="9"/>
  <c r="F445" i="9" s="1"/>
  <c r="D8" i="9"/>
  <c r="F8" i="9" s="1"/>
  <c r="D19" i="9"/>
  <c r="F19" i="9" s="1"/>
  <c r="D198" i="9"/>
  <c r="F198" i="9" s="1"/>
  <c r="D219" i="9"/>
  <c r="F219" i="9" s="1"/>
  <c r="D226" i="9"/>
  <c r="F226" i="9" s="1"/>
  <c r="D231" i="9"/>
  <c r="F231" i="9" s="1"/>
  <c r="D306" i="9"/>
  <c r="F306" i="9" s="1"/>
  <c r="D313" i="9"/>
  <c r="F313" i="9" s="1"/>
  <c r="D324" i="9"/>
  <c r="F324" i="9" s="1"/>
  <c r="D335" i="9"/>
  <c r="F335" i="9" s="1"/>
  <c r="D349" i="9"/>
  <c r="F349" i="9" s="1"/>
  <c r="D374" i="9"/>
  <c r="F374" i="9" s="1"/>
  <c r="D386" i="9"/>
  <c r="F386" i="9" s="1"/>
  <c r="D396" i="9"/>
  <c r="F396" i="9" s="1"/>
  <c r="D406" i="9"/>
  <c r="F406" i="9" s="1"/>
  <c r="F84" i="6"/>
  <c r="E28" i="7" s="1"/>
  <c r="E19" i="7"/>
  <c r="E55" i="7"/>
  <c r="E58" i="7"/>
  <c r="E64" i="7"/>
  <c r="E62" i="7"/>
  <c r="E59" i="7"/>
  <c r="E54" i="7"/>
  <c r="E57" i="7"/>
  <c r="J127" i="6"/>
  <c r="F149" i="6"/>
  <c r="D61" i="7"/>
  <c r="E61" i="7" s="1"/>
  <c r="F177" i="6"/>
  <c r="D68" i="7"/>
  <c r="E68" i="7" s="1"/>
  <c r="C4" i="7"/>
  <c r="D40" i="7"/>
  <c r="E40" i="7" s="1"/>
  <c r="H505" i="9"/>
  <c r="F153" i="6"/>
  <c r="E125" i="6"/>
  <c r="E23" i="7"/>
  <c r="E35" i="7"/>
  <c r="F95" i="6"/>
  <c r="E31" i="7" s="1"/>
  <c r="F173" i="6" l="1"/>
  <c r="D67" i="7"/>
  <c r="E67" i="7" s="1"/>
  <c r="F165" i="6"/>
  <c r="D65" i="7"/>
  <c r="E65" i="7" s="1"/>
  <c r="F157" i="6"/>
  <c r="D63" i="7"/>
  <c r="E63" i="7" s="1"/>
  <c r="F125" i="6"/>
  <c r="E126" i="6"/>
  <c r="D41" i="7" s="1"/>
  <c r="E133" i="6"/>
  <c r="F133" i="6" s="1"/>
  <c r="E131" i="6"/>
  <c r="D46" i="7" s="1"/>
  <c r="E46" i="7" s="1"/>
  <c r="E134" i="6"/>
  <c r="E132" i="6"/>
  <c r="D47" i="7" s="1"/>
  <c r="E47" i="7" s="1"/>
  <c r="E127" i="6" l="1"/>
  <c r="E128" i="6" s="1"/>
  <c r="F126" i="6"/>
  <c r="F131" i="6"/>
  <c r="F134" i="6"/>
  <c r="D48" i="7"/>
  <c r="E48" i="7" s="1"/>
  <c r="F132" i="6"/>
  <c r="E41" i="7"/>
  <c r="F128" i="6" l="1"/>
  <c r="E129" i="6"/>
  <c r="E130" i="6" s="1"/>
  <c r="F130" i="6" s="1"/>
  <c r="D42" i="7"/>
  <c r="E42" i="7" s="1"/>
  <c r="F127" i="6"/>
  <c r="E135" i="6" l="1"/>
  <c r="G131" i="6" s="1"/>
  <c r="F129" i="6"/>
  <c r="D44" i="7"/>
  <c r="E44" i="7" s="1"/>
  <c r="D43" i="7"/>
  <c r="E49" i="7" l="1"/>
  <c r="G53" i="6"/>
  <c r="G66" i="6"/>
  <c r="G71" i="6"/>
  <c r="G79" i="6"/>
  <c r="G129" i="6"/>
  <c r="G26" i="6"/>
  <c r="G130" i="6"/>
  <c r="G123" i="6"/>
  <c r="G101" i="6"/>
  <c r="G119" i="6"/>
  <c r="G22" i="6"/>
  <c r="G68" i="6"/>
  <c r="G28" i="6"/>
  <c r="G52" i="6"/>
  <c r="G70" i="6"/>
  <c r="G38" i="6"/>
  <c r="G61" i="6"/>
  <c r="G113" i="6"/>
  <c r="G17" i="6"/>
  <c r="G47" i="6"/>
  <c r="G59" i="6"/>
  <c r="G118" i="6"/>
  <c r="G117" i="6"/>
  <c r="G80" i="6"/>
  <c r="G25" i="6"/>
  <c r="G63" i="6"/>
  <c r="G37" i="6"/>
  <c r="G115" i="6"/>
  <c r="G90" i="6"/>
  <c r="G24" i="6"/>
  <c r="G60" i="6"/>
  <c r="G57" i="6"/>
  <c r="G89" i="6"/>
  <c r="G50" i="6"/>
  <c r="G77" i="6"/>
  <c r="G33" i="6"/>
  <c r="F135" i="6"/>
  <c r="G73" i="6"/>
  <c r="G58" i="6"/>
  <c r="G125" i="6"/>
  <c r="G109" i="6"/>
  <c r="G82" i="6"/>
  <c r="G132" i="6"/>
  <c r="G42" i="6"/>
  <c r="G12" i="6"/>
  <c r="G14" i="6"/>
  <c r="G134" i="6"/>
  <c r="G120" i="6"/>
  <c r="G21" i="6"/>
  <c r="G87" i="6"/>
  <c r="G51" i="6"/>
  <c r="G104" i="6"/>
  <c r="G124" i="6"/>
  <c r="F34" i="7" s="1"/>
  <c r="G13" i="6"/>
  <c r="G88" i="6"/>
  <c r="G35" i="6"/>
  <c r="G103" i="6"/>
  <c r="G65" i="6"/>
  <c r="G127" i="6"/>
  <c r="G133" i="6"/>
  <c r="G93" i="6"/>
  <c r="G49" i="6"/>
  <c r="G83" i="6"/>
  <c r="G78" i="6"/>
  <c r="G29" i="6"/>
  <c r="G46" i="6"/>
  <c r="G91" i="6"/>
  <c r="G107" i="6"/>
  <c r="G126" i="6"/>
  <c r="G105" i="6"/>
  <c r="G56" i="6"/>
  <c r="G16" i="6"/>
  <c r="G98" i="6"/>
  <c r="G99" i="6"/>
  <c r="G128" i="6"/>
  <c r="G67" i="6"/>
  <c r="G41" i="6"/>
  <c r="G100" i="6"/>
  <c r="G94" i="6"/>
  <c r="G54" i="6"/>
  <c r="G112" i="6"/>
  <c r="G135" i="6"/>
  <c r="G171" i="6" s="1"/>
  <c r="G62" i="6"/>
  <c r="G110" i="6"/>
  <c r="G106" i="6"/>
  <c r="G34" i="6"/>
  <c r="G122" i="6"/>
  <c r="F39" i="7" s="1"/>
  <c r="G72" i="6"/>
  <c r="G114" i="6"/>
  <c r="G111" i="6"/>
  <c r="G40" i="6"/>
  <c r="D45" i="7"/>
  <c r="E43" i="7"/>
  <c r="F17" i="7" l="1"/>
  <c r="G175" i="6"/>
  <c r="D50" i="7"/>
  <c r="F53" i="7" s="1"/>
  <c r="F30" i="7"/>
  <c r="F15" i="7"/>
  <c r="F32" i="7"/>
  <c r="F23" i="7"/>
  <c r="F20" i="7"/>
  <c r="F16" i="7"/>
  <c r="G84" i="6"/>
  <c r="F28" i="7" s="1"/>
  <c r="G154" i="6"/>
  <c r="F13" i="7"/>
  <c r="F12" i="7"/>
  <c r="G151" i="6"/>
  <c r="G153" i="6"/>
  <c r="G147" i="6"/>
  <c r="G172" i="6"/>
  <c r="G159" i="6"/>
  <c r="G148" i="6"/>
  <c r="G150" i="6"/>
  <c r="G157" i="6"/>
  <c r="G166" i="6"/>
  <c r="F27" i="7"/>
  <c r="F26" i="7"/>
  <c r="G30" i="6"/>
  <c r="F14" i="7" s="1"/>
  <c r="G146" i="6"/>
  <c r="G160" i="6"/>
  <c r="G161" i="6"/>
  <c r="G137" i="6"/>
  <c r="G43" i="6"/>
  <c r="F18" i="7" s="1"/>
  <c r="G74" i="6"/>
  <c r="F22" i="7" s="1"/>
  <c r="F29" i="7"/>
  <c r="F38" i="7"/>
  <c r="F19" i="7"/>
  <c r="G138" i="6"/>
  <c r="G139" i="6"/>
  <c r="G174" i="6"/>
  <c r="G177" i="6"/>
  <c r="G170" i="6"/>
  <c r="F24" i="7"/>
  <c r="G18" i="6"/>
  <c r="F11" i="7" s="1"/>
  <c r="F36" i="7"/>
  <c r="G95" i="6"/>
  <c r="F31" i="7" s="1"/>
  <c r="F25" i="7"/>
  <c r="G176" i="6"/>
  <c r="G155" i="6"/>
  <c r="G163" i="6"/>
  <c r="G156" i="6"/>
  <c r="G164" i="6"/>
  <c r="G168" i="6"/>
  <c r="G144" i="6"/>
  <c r="G165" i="6"/>
  <c r="G143" i="6"/>
  <c r="G167" i="6"/>
  <c r="F35" i="7"/>
  <c r="F33" i="7"/>
  <c r="G141" i="6"/>
  <c r="G149" i="6"/>
  <c r="G173" i="6"/>
  <c r="G152" i="6"/>
  <c r="G142" i="6"/>
  <c r="G162" i="6"/>
  <c r="G140" i="6"/>
  <c r="G169" i="6"/>
  <c r="G158" i="6"/>
  <c r="F37" i="7"/>
  <c r="E45" i="7"/>
  <c r="F21" i="7"/>
  <c r="F41" i="7" l="1"/>
  <c r="F40" i="7"/>
  <c r="F62" i="7"/>
  <c r="F47" i="7"/>
  <c r="F54" i="7"/>
  <c r="F57" i="7"/>
  <c r="F67" i="7"/>
  <c r="F50" i="7"/>
  <c r="F61" i="7"/>
  <c r="F63" i="7"/>
  <c r="F65" i="7"/>
  <c r="F66" i="7"/>
  <c r="F49" i="7"/>
  <c r="F42" i="7"/>
  <c r="F46" i="7"/>
  <c r="F58" i="7"/>
  <c r="E50" i="7"/>
  <c r="F56" i="7"/>
  <c r="F48" i="7"/>
  <c r="F68" i="7"/>
  <c r="F55" i="7"/>
  <c r="F44" i="7"/>
  <c r="F43" i="7"/>
  <c r="F64" i="7"/>
  <c r="F45" i="7"/>
  <c r="F52" i="7"/>
  <c r="F59" i="7"/>
</calcChain>
</file>

<file path=xl/sharedStrings.xml><?xml version="1.0" encoding="utf-8"?>
<sst xmlns="http://schemas.openxmlformats.org/spreadsheetml/2006/main" count="2204" uniqueCount="1617">
  <si>
    <t>A</t>
  </si>
  <si>
    <t>SUBSTRUCTURE</t>
  </si>
  <si>
    <t>A10 - FOUNDATIONS</t>
  </si>
  <si>
    <t>A1010 - STANDARD FOUNDATIONS</t>
  </si>
  <si>
    <t>A1020 - SPECIAL FOUNDATIONS</t>
  </si>
  <si>
    <t>A1030 - SLAB ON GRADE</t>
  </si>
  <si>
    <t>A2010 - BASEMENT EXCAVATION</t>
  </si>
  <si>
    <t>A2020 - BASEMENT WALLS</t>
  </si>
  <si>
    <t>A20 - BASEMENT CONSTRUCTION</t>
  </si>
  <si>
    <t>B</t>
  </si>
  <si>
    <t>SHELL</t>
  </si>
  <si>
    <t>B10 - SUPERSTRUCTURE</t>
  </si>
  <si>
    <t>B1010 - FLOOR CONSTRUCTION</t>
  </si>
  <si>
    <t>B1020 - ROOF CONSTRUCTION</t>
  </si>
  <si>
    <t>B20 - EXTERIOR CLOSURE</t>
  </si>
  <si>
    <t>B2010 - EXTERIOR WALLS</t>
  </si>
  <si>
    <t>B2020 - EXTERIOR WINDOWS</t>
  </si>
  <si>
    <t>C</t>
  </si>
  <si>
    <t>INTERIORS</t>
  </si>
  <si>
    <t>C10 - INTERIOR CONSTRUCTION</t>
  </si>
  <si>
    <t>C1010 - PARTITIONS</t>
  </si>
  <si>
    <t>B30 - ROOFING</t>
  </si>
  <si>
    <t>C1020 - INTERIOR DOORS</t>
  </si>
  <si>
    <t>C20 - STAIRCASES</t>
  </si>
  <si>
    <t>C2010 - STAIR CONSTRUCTION</t>
  </si>
  <si>
    <t>C2020 - STAIR FINISHES</t>
  </si>
  <si>
    <t>C30 - INTERIOR FINISHES</t>
  </si>
  <si>
    <t>C3010 - WALL FINISHES</t>
  </si>
  <si>
    <t>C3020 - FLOOR FINISHES</t>
  </si>
  <si>
    <t>C3030 - CEILING FINISHES</t>
  </si>
  <si>
    <t>D</t>
  </si>
  <si>
    <t>SERVICES</t>
  </si>
  <si>
    <t>D10 - CONVEYING SYSTEMS</t>
  </si>
  <si>
    <t>D1020 - ESCALATORS &amp; MOVING WALKS</t>
  </si>
  <si>
    <t>D20 - PLUMBING</t>
  </si>
  <si>
    <t>D2010 - PLUMBING FIXTURES</t>
  </si>
  <si>
    <t>D2020 - DOMESTIC WATER DISTRIBUTION</t>
  </si>
  <si>
    <t>D2030 - SANITARY WASTE</t>
  </si>
  <si>
    <t>D2040 - RAIN WATER DRAINAGE</t>
  </si>
  <si>
    <t>D30 - HVAC</t>
  </si>
  <si>
    <t>D3010 - ENERGY SUPPLY</t>
  </si>
  <si>
    <t>D3020 - HEAT GENERATING SYSTEMS</t>
  </si>
  <si>
    <t>D3050 - TERMINAL &amp; PACKAGE UNITS</t>
  </si>
  <si>
    <t>D40 - FIRE PROTECTION</t>
  </si>
  <si>
    <t>D4010 - FIRE PROTECTION SPRINKLER SYSTEM</t>
  </si>
  <si>
    <t>D4020 - STAND-PIPE &amp; HOSE SYSTEMS</t>
  </si>
  <si>
    <t>D4030 - FIRE PROTECTION SPECIALTIES</t>
  </si>
  <si>
    <t>D50 - ELECTRICAL</t>
  </si>
  <si>
    <t>D5010 - ELECTRICAL SERVICE &amp; DISTRIBUTION</t>
  </si>
  <si>
    <t>D5020 - LIGHTING &amp; BRANCH WIRING</t>
  </si>
  <si>
    <t>D5030 - COMMUNICATION &amp; SECURITY SYSTEMS</t>
  </si>
  <si>
    <t>E</t>
  </si>
  <si>
    <t>EQUIPMENT &amp; FURNISHINGS</t>
  </si>
  <si>
    <t>E10 - EQUIPMENT</t>
  </si>
  <si>
    <t>E1010 - COMMERCIAL EQUIPMENT</t>
  </si>
  <si>
    <t>E1020 - INSTITUTIONAL EQUIPMENT</t>
  </si>
  <si>
    <t>E1030 - VEHICULAR EQUIPMENT</t>
  </si>
  <si>
    <t>E20 - FURNISHINGS</t>
  </si>
  <si>
    <t>E2010 - FIXED FURNISHINGS</t>
  </si>
  <si>
    <t>E2020 - MOVABLE FURNISHINGS</t>
  </si>
  <si>
    <t>F</t>
  </si>
  <si>
    <t>F10 - SPECIAL CONSTRUCTION</t>
  </si>
  <si>
    <t>F1010 - SPECIAL STRUCTURES</t>
  </si>
  <si>
    <t>F1030 - SPECIAL CONSTRUCTION SYSTEMS</t>
  </si>
  <si>
    <t>F1040 - SPECIAL FACILITIES</t>
  </si>
  <si>
    <t>F1050 - SPECIAL CONTROLS &amp; INSTRUMENTATION</t>
  </si>
  <si>
    <t>F2010 - BUILDING ELEMENTS DEMOLITION</t>
  </si>
  <si>
    <t>F2020 - HAZARDOUS COMPONENTS ABATEMENT</t>
  </si>
  <si>
    <t>G</t>
  </si>
  <si>
    <t>G1010 - SITE CLEARING</t>
  </si>
  <si>
    <t>G1020 - SITE DEMOLITION &amp; RELOCATIONS</t>
  </si>
  <si>
    <t>G1030 - SITE EARTHWORK</t>
  </si>
  <si>
    <t>G1040 - HAZARDOUS WASTE REMEDIATION</t>
  </si>
  <si>
    <t>G2010 - ROADWAYS</t>
  </si>
  <si>
    <t>G2020 - PARKING LOTS</t>
  </si>
  <si>
    <t>G3030 - PEDESTRIAN PAVING</t>
  </si>
  <si>
    <t>G2040 - SITE DEVELOPMENT</t>
  </si>
  <si>
    <t>G2050 - LANDSCAPING</t>
  </si>
  <si>
    <t>G3010 - WATER SUPPLY &amp; DISTRIBUTION SYSTEMS</t>
  </si>
  <si>
    <t>G3020 - SANITARY SEWER SYSTEMS</t>
  </si>
  <si>
    <t>G3030 - STORM SEWER SYSTEMS</t>
  </si>
  <si>
    <t>G3040 - HEATING DISTRIBUTION</t>
  </si>
  <si>
    <t>G3050 - COOLING DISTRIBUTION</t>
  </si>
  <si>
    <t>G3060 - FUEL DISTRIBUTION</t>
  </si>
  <si>
    <t>G4010 - ELECTRICAL DISTRIBUTION</t>
  </si>
  <si>
    <t>G4020 - EXTERIOR LIGHTING</t>
  </si>
  <si>
    <t>G4030 - EXTERIOR COMMUNICATION &amp; SECURITY</t>
  </si>
  <si>
    <t>G90 - OTHER SITE CONSTRUCTION</t>
  </si>
  <si>
    <t>G9010 - SERVICE TUNNELS</t>
  </si>
  <si>
    <t>G9090 - OTHER SITE SYSTEMS &amp; EQUIPMENT</t>
  </si>
  <si>
    <t>C1030 - FITTINGS / SPECIALTIES</t>
  </si>
  <si>
    <t>D1010 - ELEVATORS &amp; LIFTS</t>
  </si>
  <si>
    <t>D1030 - OTHER CONVEYING SYSTEMS</t>
  </si>
  <si>
    <t>D2090 - SPECIAL PLUMBING SYSTEMS</t>
  </si>
  <si>
    <t>D3030 - REFRIGERATION</t>
  </si>
  <si>
    <t>D3040 - HVAC DISTRIBUTION SYSTEMS</t>
  </si>
  <si>
    <t>D3060 - HVAC CONTROLS &amp; INSTRUMENTATION</t>
  </si>
  <si>
    <t>D3070 - TESTING, ADJUSTING &amp; BALANCING</t>
  </si>
  <si>
    <t>D3090 - OTHER SPECIAL HVAC SYS. &amp; EQUIPT.</t>
  </si>
  <si>
    <t>D4090 - OTHER FIRE PROTECTION SYSTEMS</t>
  </si>
  <si>
    <t>D5090 - OTHER ELECTRICAL SYSTEMS</t>
  </si>
  <si>
    <t>E1090 - OTHER EQUIPMENT</t>
  </si>
  <si>
    <t>G3090 - OTHER CIVIL / MECHANICAL UTILITIES</t>
  </si>
  <si>
    <t>G4090 - OTHER SITE ELECTRICAL UTILITIES</t>
  </si>
  <si>
    <t>COST /</t>
  </si>
  <si>
    <t>S. F.</t>
  </si>
  <si>
    <t>% OF</t>
  </si>
  <si>
    <t>BUILDING SITE WORK</t>
  </si>
  <si>
    <t>F1020 - INTEGRATED CONSTRUCTION</t>
  </si>
  <si>
    <t xml:space="preserve">Building Name:  </t>
  </si>
  <si>
    <t xml:space="preserve">Project Name:  </t>
  </si>
  <si>
    <t xml:space="preserve">Anticipated Construction Start:  </t>
  </si>
  <si>
    <t xml:space="preserve">Date of Estimate:  </t>
  </si>
  <si>
    <t xml:space="preserve">Anticipated Construction Finish:  </t>
  </si>
  <si>
    <t>BUDGET¹</t>
  </si>
  <si>
    <t>TOTAL²</t>
  </si>
  <si>
    <t>This template includes pre-set formulas, however, estimating professionals are ultimately responsible for the accuracy of the information submitted.</t>
  </si>
  <si>
    <t>Allowances</t>
  </si>
  <si>
    <t>ALTERNATES:</t>
  </si>
  <si>
    <t>Alternate #1</t>
  </si>
  <si>
    <t>Alternate #2</t>
  </si>
  <si>
    <t>UNIFORMAT ESTIMATE - CONCEPTUAL BUDGET SUMMARY</t>
  </si>
  <si>
    <t>B3010 - ROOF COVERING</t>
  </si>
  <si>
    <t>B3020 - ROOF OPENINGS</t>
  </si>
  <si>
    <t>YELLOW HIGHLIGHTED AREAS ARE FOR DATA INPUT</t>
  </si>
  <si>
    <t>B2030 - EXTERIOR DOORS</t>
  </si>
  <si>
    <t>G10 - SITE PREPARATION</t>
  </si>
  <si>
    <t>G20 - SITE IMPROVEMENTS</t>
  </si>
  <si>
    <t>G30 - SITE CIVIL/MECH UTILITIES</t>
  </si>
  <si>
    <t>G40 - SITE ELECTRICAL UTILITIES</t>
  </si>
  <si>
    <t>"A"</t>
  </si>
  <si>
    <t>"B"</t>
  </si>
  <si>
    <t>"C"</t>
  </si>
  <si>
    <t>"E"</t>
  </si>
  <si>
    <t>Escalation = (((1+D)^((E-A)/365))-1</t>
  </si>
  <si>
    <t>"F"</t>
  </si>
  <si>
    <t>"G"</t>
  </si>
  <si>
    <t>"H"</t>
  </si>
  <si>
    <t>"I"</t>
  </si>
  <si>
    <t>"J"</t>
  </si>
  <si>
    <t>&lt;&lt; INPUT THIS UNIT VALUE IF APPLICABLE</t>
  </si>
  <si>
    <t>&lt;&lt; INPUT THIS PERCENTAGE (OR UNIT VALUE)</t>
  </si>
  <si>
    <t xml:space="preserve">Building/Site Gross Area:  </t>
  </si>
  <si>
    <t>Quantities for all other UNITS shall populated by the estimator based on each UNIT's description</t>
  </si>
  <si>
    <t xml:space="preserve">CONSTRUCTION SPECIFICATION INSTITUTE  / CSI </t>
  </si>
  <si>
    <t>&lt;&lt;&lt; Yellow Highlights are for "INPUT"</t>
  </si>
  <si>
    <t>&lt;&lt;&lt; Blue Highlights are "LOCKED"</t>
  </si>
  <si>
    <t>CSI 2012</t>
  </si>
  <si>
    <t>Section Title</t>
  </si>
  <si>
    <t>QUANTITY</t>
  </si>
  <si>
    <t>UNIT</t>
  </si>
  <si>
    <t>AVG PRICE</t>
  </si>
  <si>
    <t>TOTAL $</t>
  </si>
  <si>
    <t>00 00 00</t>
  </si>
  <si>
    <t>PROCUREMENT/CONTRACTING REQUIREMENTS:</t>
  </si>
  <si>
    <t>Fill-in</t>
  </si>
  <si>
    <t>GSF</t>
  </si>
  <si>
    <t>GSF = Gross area of the project</t>
  </si>
  <si>
    <t>SCY</t>
  </si>
  <si>
    <t>SCY = Total cubic yards of structural concrete</t>
  </si>
  <si>
    <t>FSF</t>
  </si>
  <si>
    <t>FSF = Total area of flatwork concrete</t>
  </si>
  <si>
    <t>01 00 00</t>
  </si>
  <si>
    <t>GENERAL REQUIREMENTS:</t>
  </si>
  <si>
    <t>ACY</t>
  </si>
  <si>
    <t xml:space="preserve">ACY = Total cubic yards of architectural concrete </t>
  </si>
  <si>
    <t>01 21 00</t>
  </si>
  <si>
    <t>LSF</t>
  </si>
  <si>
    <t>LCY = Total cubic yards of lightweight concrete</t>
  </si>
  <si>
    <t>01 31 00</t>
  </si>
  <si>
    <t>Project Management and Coordination</t>
  </si>
  <si>
    <t>01 51 00</t>
  </si>
  <si>
    <t>Temporary Utilities</t>
  </si>
  <si>
    <t>PTSF</t>
  </si>
  <si>
    <t>PTSF = Total area of post-tensioned concrete</t>
  </si>
  <si>
    <t>01 52 00</t>
  </si>
  <si>
    <t>Construction Facilities</t>
  </si>
  <si>
    <t>PSSF</t>
  </si>
  <si>
    <t>PSSF = Total area of precast structural concrete</t>
  </si>
  <si>
    <t>01 53 00</t>
  </si>
  <si>
    <t>Temporary Construction</t>
  </si>
  <si>
    <t>PASF</t>
  </si>
  <si>
    <t>PASF = Total area of precast architectural concrete</t>
  </si>
  <si>
    <t>01 55 00</t>
  </si>
  <si>
    <t>Vehicular Access and Parking</t>
  </si>
  <si>
    <t>01 56 00</t>
  </si>
  <si>
    <t>Temporary Barriers and Enclosures</t>
  </si>
  <si>
    <t>CDSF</t>
  </si>
  <si>
    <t>CDSF = Total area of cementitious decks</t>
  </si>
  <si>
    <t>01 74 00</t>
  </si>
  <si>
    <t>Cleaning and Waste Management</t>
  </si>
  <si>
    <t>CLSF</t>
  </si>
  <si>
    <t>CLCSF = Total surface area of cleaned/restored concrete</t>
  </si>
  <si>
    <t>02 00 00</t>
  </si>
  <si>
    <t>EXISTING CONDITIONS:</t>
  </si>
  <si>
    <t>BRSF</t>
  </si>
  <si>
    <t>BRSF = Total surface area of brick masonry</t>
  </si>
  <si>
    <t>02 41 16</t>
  </si>
  <si>
    <t>Structure Demolition</t>
  </si>
  <si>
    <t>GSFD</t>
  </si>
  <si>
    <t>GSFD = Total area of demolished building</t>
  </si>
  <si>
    <t>BLSF</t>
  </si>
  <si>
    <t>BLSF = Total surface area of block masonry</t>
  </si>
  <si>
    <t>02 41 19</t>
  </si>
  <si>
    <t>Selective Demolition</t>
  </si>
  <si>
    <t>GLSF</t>
  </si>
  <si>
    <t>GLSF = Total surface area of glass block masonry</t>
  </si>
  <si>
    <t>02 61 00</t>
  </si>
  <si>
    <t>Removal and Disposal of Contaminated Soils</t>
  </si>
  <si>
    <t>RACRE</t>
  </si>
  <si>
    <t>RACRE = Total area of restoration &amp; site rehab</t>
  </si>
  <si>
    <t>STSF</t>
  </si>
  <si>
    <t>STSF = Total surface area of stone masonry</t>
  </si>
  <si>
    <t>02 71 00</t>
  </si>
  <si>
    <t>Groundwater Treatment</t>
  </si>
  <si>
    <t>GACRE</t>
  </si>
  <si>
    <t>GACRE = Project Site Total Plan Area</t>
  </si>
  <si>
    <t>RSF</t>
  </si>
  <si>
    <t>RSF = Total surface area of refractory masonry</t>
  </si>
  <si>
    <t>02 80 00</t>
  </si>
  <si>
    <t>Facility Remediation</t>
  </si>
  <si>
    <t>CRSF</t>
  </si>
  <si>
    <t>CRSF = Total surface area of corrosion-resistant masonry</t>
  </si>
  <si>
    <t>MMSF</t>
  </si>
  <si>
    <t>MMSF = Total surface area of manufactured masonry</t>
  </si>
  <si>
    <t>MUSF</t>
  </si>
  <si>
    <t>MUSF = Total surface area of masonry mockup</t>
  </si>
  <si>
    <t>03 00 00</t>
  </si>
  <si>
    <t>CONCRETE:</t>
  </si>
  <si>
    <t>CLMSF</t>
  </si>
  <si>
    <t>CLMSF = Total surface area of cleaned/restored Masonry</t>
  </si>
  <si>
    <t>03 30 00</t>
  </si>
  <si>
    <t>Cast-in-Place Concrete</t>
  </si>
  <si>
    <t>03 41 00</t>
  </si>
  <si>
    <t>Precast Structural Concrete</t>
  </si>
  <si>
    <t>TASPC</t>
  </si>
  <si>
    <t>TASPC = Total area of supported precast structure</t>
  </si>
  <si>
    <t>03 45 00</t>
  </si>
  <si>
    <t>Precast Architectural Concrete</t>
  </si>
  <si>
    <t>GAPC</t>
  </si>
  <si>
    <t>GAPC = Total area of architectural precast surface</t>
  </si>
  <si>
    <t>03 48 00</t>
  </si>
  <si>
    <t>Precast Concrete Specialties</t>
  </si>
  <si>
    <t>04 00 00</t>
  </si>
  <si>
    <t>MASONRY:</t>
  </si>
  <si>
    <t>04 21 13</t>
  </si>
  <si>
    <t>Brick Masonry</t>
  </si>
  <si>
    <t>BRCA</t>
  </si>
  <si>
    <t>BRCA = Brick Masonry Contact Area</t>
  </si>
  <si>
    <t>04 22 00</t>
  </si>
  <si>
    <t>Concrete Unit Masonry</t>
  </si>
  <si>
    <t>CMUCA</t>
  </si>
  <si>
    <t>CMUCA = Concrete Masonry Unit Contact Area</t>
  </si>
  <si>
    <t>04 22 80</t>
  </si>
  <si>
    <t>Glass Masonry</t>
  </si>
  <si>
    <t>GMCA</t>
  </si>
  <si>
    <t>GMCA = Glass Masonry Contact Area</t>
  </si>
  <si>
    <t>04 43 00</t>
  </si>
  <si>
    <t>Stone Masonry</t>
  </si>
  <si>
    <t>SMCA</t>
  </si>
  <si>
    <t>SMCA = Stone Masonry Contact Area</t>
  </si>
  <si>
    <t>04 50 00</t>
  </si>
  <si>
    <t>Refractory Masonry</t>
  </si>
  <si>
    <t>RMCA</t>
  </si>
  <si>
    <t>RMCA = Refractory Masonry Contact Area</t>
  </si>
  <si>
    <t>04 60 00</t>
  </si>
  <si>
    <t>Corrosion-resistant Masonry</t>
  </si>
  <si>
    <t>CRMCA</t>
  </si>
  <si>
    <t>CRMCA = Corrosion Resistant Masonry Contact Area</t>
  </si>
  <si>
    <t>04 70 00</t>
  </si>
  <si>
    <t>Manufactured Masonry</t>
  </si>
  <si>
    <t>MMCA</t>
  </si>
  <si>
    <t>MMCA = Manufactured Masonry Contact Area</t>
  </si>
  <si>
    <t>04 80 00</t>
  </si>
  <si>
    <t>Masonry Mock-ups</t>
  </si>
  <si>
    <t>MUSA</t>
  </si>
  <si>
    <t>MUPSA = Mock-up Presentation Contact Area</t>
  </si>
  <si>
    <t>05 00 00</t>
  </si>
  <si>
    <t>METALS:</t>
  </si>
  <si>
    <t>05 12 00</t>
  </si>
  <si>
    <t>Structural Steel Framing</t>
  </si>
  <si>
    <t>SFT</t>
  </si>
  <si>
    <t>SFT = Structural Framing Tonnage</t>
  </si>
  <si>
    <t>05 21 00</t>
  </si>
  <si>
    <t>Steel Joist Framing</t>
  </si>
  <si>
    <t>JFT</t>
  </si>
  <si>
    <t>JFT = Joist Framing Tonnage</t>
  </si>
  <si>
    <t>05 31 00</t>
  </si>
  <si>
    <t>Steel Decking</t>
  </si>
  <si>
    <t>MDSF</t>
  </si>
  <si>
    <t>MDSF = Metal Deck Surface Area</t>
  </si>
  <si>
    <t>05 41 00</t>
  </si>
  <si>
    <t>Structural Metal Stud Framing</t>
  </si>
  <si>
    <t>SFCA</t>
  </si>
  <si>
    <t>SFCA = Structural Stud Framing Contact area</t>
  </si>
  <si>
    <t>05 50 00</t>
  </si>
  <si>
    <t>Metal Fabrications</t>
  </si>
  <si>
    <t>05 51 00</t>
  </si>
  <si>
    <t>Metal Stairs &amp; Railings</t>
  </si>
  <si>
    <t>LFMR</t>
  </si>
  <si>
    <t>LFMR = Lineal Feet of Metal Riser</t>
  </si>
  <si>
    <t>05 53 00</t>
  </si>
  <si>
    <t>Metal Gratings</t>
  </si>
  <si>
    <t>GSA</t>
  </si>
  <si>
    <t>GSA = Grating Surface Area</t>
  </si>
  <si>
    <t>05 70 00</t>
  </si>
  <si>
    <t>Decorative Metal</t>
  </si>
  <si>
    <t>05 73 13</t>
  </si>
  <si>
    <t>Glazed Decorative Metal Railings</t>
  </si>
  <si>
    <t>LFDR</t>
  </si>
  <si>
    <t>LFHR = Lineal Feet of Decorative Railing</t>
  </si>
  <si>
    <t>06 00 00</t>
  </si>
  <si>
    <t>WOOD, PLASTICS &amp; COMPOSITES:</t>
  </si>
  <si>
    <t>06 10 00</t>
  </si>
  <si>
    <t>ROUGH CARPENTRY:</t>
  </si>
  <si>
    <t>06 11 00</t>
  </si>
  <si>
    <t>Wood Framing</t>
  </si>
  <si>
    <t>06 16 00</t>
  </si>
  <si>
    <t>Sheathing</t>
  </si>
  <si>
    <t>SCA</t>
  </si>
  <si>
    <t>SCA = Sheathing Contact Area</t>
  </si>
  <si>
    <t>06 17 00</t>
  </si>
  <si>
    <t>Shop-Fabricated Structural Wood</t>
  </si>
  <si>
    <t>06 18 00</t>
  </si>
  <si>
    <t>Glued-Laminated Construction</t>
  </si>
  <si>
    <t>06 40 00</t>
  </si>
  <si>
    <t>ARCHITECTURAL WOODWORK:</t>
  </si>
  <si>
    <t>06 41 00</t>
  </si>
  <si>
    <t>Architectural Wood Casework</t>
  </si>
  <si>
    <t>ACWLF</t>
  </si>
  <si>
    <t>ACWLF = Arch Wood Casework Lineal Foot of all Cabinets</t>
  </si>
  <si>
    <t>06 42 00</t>
  </si>
  <si>
    <t>Wood Paneling</t>
  </si>
  <si>
    <t>PCA</t>
  </si>
  <si>
    <t>PCA = Paneling Contact Area</t>
  </si>
  <si>
    <t>06 43 00</t>
  </si>
  <si>
    <t>Wood Stairs and Railings</t>
  </si>
  <si>
    <t>LFWR</t>
  </si>
  <si>
    <t>LFWR = Lineal Feet of Wood Riser</t>
  </si>
  <si>
    <t>06 44 00</t>
  </si>
  <si>
    <t>Ornamental Woodwork</t>
  </si>
  <si>
    <t>06 46 00</t>
  </si>
  <si>
    <t>Wood Trim</t>
  </si>
  <si>
    <t>WTBF</t>
  </si>
  <si>
    <t>WTBF = Wood Trim Board Feet</t>
  </si>
  <si>
    <t>06 48 00</t>
  </si>
  <si>
    <t>Wood Doors &amp; Frames</t>
  </si>
  <si>
    <t>WDOPG</t>
  </si>
  <si>
    <t xml:space="preserve">WDOPG = Total of Wood Doors plus Frames, divided by two </t>
  </si>
  <si>
    <t>07 00 00</t>
  </si>
  <si>
    <t>THERMAL &amp; MOISTURE PROTECTION:</t>
  </si>
  <si>
    <t>07 10 00</t>
  </si>
  <si>
    <t>Dampproofing and Waterproofing</t>
  </si>
  <si>
    <t>WPCA</t>
  </si>
  <si>
    <t>WPCA = Waterproofing Contact Area</t>
  </si>
  <si>
    <t>07 21 00</t>
  </si>
  <si>
    <t>Thermal Insulation</t>
  </si>
  <si>
    <t>TICA</t>
  </si>
  <si>
    <t>TICA = Thermal Insulation Contact Area</t>
  </si>
  <si>
    <t>07 22 00</t>
  </si>
  <si>
    <t>Roof and Deck Insulation</t>
  </si>
  <si>
    <t>RDICA</t>
  </si>
  <si>
    <t>RDICA = Roof Deck Insulation Contact Area</t>
  </si>
  <si>
    <t>07 24 00</t>
  </si>
  <si>
    <t>Exterior Insulation and Finish Systems</t>
  </si>
  <si>
    <t>EWICA</t>
  </si>
  <si>
    <t>EWICA = Exterior Wall Insulation Contact Area</t>
  </si>
  <si>
    <t>07 26 00</t>
  </si>
  <si>
    <t>Vapor Retarders</t>
  </si>
  <si>
    <t>VRCA</t>
  </si>
  <si>
    <t>VRCA = Vapor Retarder Contact Area</t>
  </si>
  <si>
    <t>07 27 00</t>
  </si>
  <si>
    <t>Air Barriers</t>
  </si>
  <si>
    <t>ABCA</t>
  </si>
  <si>
    <t>ABCA = Air Barrier Contact Area</t>
  </si>
  <si>
    <t>07 31 00</t>
  </si>
  <si>
    <t>Shingles and Shakes</t>
  </si>
  <si>
    <t>SRCA</t>
  </si>
  <si>
    <t>SRCA = Shingle Roof Contact Area</t>
  </si>
  <si>
    <t>07 32 00</t>
  </si>
  <si>
    <t>Roof Tiles</t>
  </si>
  <si>
    <t>RTCA</t>
  </si>
  <si>
    <t>RTCA = Roof Tile Contact Area</t>
  </si>
  <si>
    <t>07 33 00</t>
  </si>
  <si>
    <t>Natural Roof Coverings</t>
  </si>
  <si>
    <t>NRCCA</t>
  </si>
  <si>
    <t>NRCCA = Natural Roof Covering Contact Area</t>
  </si>
  <si>
    <t>07 33 63</t>
  </si>
  <si>
    <t>Vegetated Roofing</t>
  </si>
  <si>
    <t>VRCA = Vegetated Roof Contact Area</t>
  </si>
  <si>
    <t>07 41 00</t>
  </si>
  <si>
    <t>Roof Panels</t>
  </si>
  <si>
    <t>RPCA</t>
  </si>
  <si>
    <t>RPCA = Roof Panel Contact Area</t>
  </si>
  <si>
    <t>07 42 00</t>
  </si>
  <si>
    <t>Wall Panels</t>
  </si>
  <si>
    <t>WPCA = Wall Panel Contact Area</t>
  </si>
  <si>
    <t>07 44 00</t>
  </si>
  <si>
    <t>Faced Panels</t>
  </si>
  <si>
    <t>FPCA</t>
  </si>
  <si>
    <t>FPCA = Faced Panel Contact Area</t>
  </si>
  <si>
    <t>07 46 00</t>
  </si>
  <si>
    <t>Siding</t>
  </si>
  <si>
    <t>SDGCA</t>
  </si>
  <si>
    <t>SDGCA = Siding Contact Area</t>
  </si>
  <si>
    <t>07 51 00</t>
  </si>
  <si>
    <t>Built-Up Bituminous Roofing</t>
  </si>
  <si>
    <t>BUBCA</t>
  </si>
  <si>
    <t>BUBCA = Built-up Bituminous Roof Contact Area</t>
  </si>
  <si>
    <t>07 52 00</t>
  </si>
  <si>
    <t>Modified Bituminous Membrane Roofing</t>
  </si>
  <si>
    <t>MBMCA</t>
  </si>
  <si>
    <t>MBMCA = Modified Bituminous Membrane Roof Contact Area</t>
  </si>
  <si>
    <t>07 53 00</t>
  </si>
  <si>
    <t>Elastomeric Membrane Roofing</t>
  </si>
  <si>
    <t>EMCA</t>
  </si>
  <si>
    <t>EMCA = Elastomeric Membrane Roof Contact Area</t>
  </si>
  <si>
    <t>07 54 00</t>
  </si>
  <si>
    <t>Thermoplastic Membrane Roofing</t>
  </si>
  <si>
    <t>TPMCA</t>
  </si>
  <si>
    <t>TPMCA = Thermoplastic Membrane Roof Contact Area</t>
  </si>
  <si>
    <t>07 55 00</t>
  </si>
  <si>
    <t>Protected Membrane Roofing</t>
  </si>
  <si>
    <t>PMCA</t>
  </si>
  <si>
    <t>PMCA = Protected Membrane Roof Contact Area</t>
  </si>
  <si>
    <t>07 62 00</t>
  </si>
  <si>
    <t>Sheet Metal Flashing and Trim</t>
  </si>
  <si>
    <t>SMFCA</t>
  </si>
  <si>
    <t>SMFCA = Sheet Metal Flashing Contact Area</t>
  </si>
  <si>
    <t>07 76 00</t>
  </si>
  <si>
    <t>Roof Pavers</t>
  </si>
  <si>
    <t>PAVCA</t>
  </si>
  <si>
    <t>PAVCA = Roof Paver Contact Area</t>
  </si>
  <si>
    <t>07 81 00</t>
  </si>
  <si>
    <t>Applied Fireproofing</t>
  </si>
  <si>
    <t>FPHSA</t>
  </si>
  <si>
    <t>FPHSA = Fireproofing Horizontal Structure Area</t>
  </si>
  <si>
    <t>07 84 00</t>
  </si>
  <si>
    <t>Firestopping</t>
  </si>
  <si>
    <t>07 90 00</t>
  </si>
  <si>
    <t>Joint Protection</t>
  </si>
  <si>
    <t>07 92 00</t>
  </si>
  <si>
    <t>Joint Sealants</t>
  </si>
  <si>
    <t>07 95 00</t>
  </si>
  <si>
    <t>Expansion Control</t>
  </si>
  <si>
    <t>ECLF</t>
  </si>
  <si>
    <t>ECLF = Expansion Control Lineal Feet</t>
  </si>
  <si>
    <t>08 00 00</t>
  </si>
  <si>
    <t>OPENINGS:</t>
  </si>
  <si>
    <t>08 11 00</t>
  </si>
  <si>
    <t>Metal Doors and Frames</t>
  </si>
  <si>
    <t>MDOPG</t>
  </si>
  <si>
    <t xml:space="preserve">MDOPG = Total of Metal Doors plus Frames, divided by two </t>
  </si>
  <si>
    <t>08 15 00</t>
  </si>
  <si>
    <t>Plastic Doors</t>
  </si>
  <si>
    <t>PDOPG</t>
  </si>
  <si>
    <t>PDOPG = Total of Plastic Doors</t>
  </si>
  <si>
    <t>08 16 00</t>
  </si>
  <si>
    <t>Composite Doors</t>
  </si>
  <si>
    <t>CDOPG</t>
  </si>
  <si>
    <t>CDOPG = Total of Composite Doors</t>
  </si>
  <si>
    <t>08 31 00</t>
  </si>
  <si>
    <t>Access Doors and Panels</t>
  </si>
  <si>
    <t>APCA</t>
  </si>
  <si>
    <t>APCA = Contact Area of all Access Panels and Doors</t>
  </si>
  <si>
    <t>08 32 00</t>
  </si>
  <si>
    <t>Sliding Glass Doors</t>
  </si>
  <si>
    <t>SGDCA</t>
  </si>
  <si>
    <t>SGDCA = Contact Area of Sliding Doors</t>
  </si>
  <si>
    <t>08 34 00</t>
  </si>
  <si>
    <t>Special Function Doors</t>
  </si>
  <si>
    <t>SFDCA</t>
  </si>
  <si>
    <t>SFDCA = Contact Area of Special Function Doors</t>
  </si>
  <si>
    <t>08 35 00</t>
  </si>
  <si>
    <t>Folding Doors and Grilles</t>
  </si>
  <si>
    <t>FDCA</t>
  </si>
  <si>
    <t>FDCA = Contact Area of Folding Doors and Grilles</t>
  </si>
  <si>
    <t>08 36 00</t>
  </si>
  <si>
    <t>Panel Doors</t>
  </si>
  <si>
    <t>PDCA</t>
  </si>
  <si>
    <t>PDCA = Contact Area of Panel Doors</t>
  </si>
  <si>
    <t>08 38 00</t>
  </si>
  <si>
    <t>Traffic Doors</t>
  </si>
  <si>
    <t>TDCA</t>
  </si>
  <si>
    <t>TDCA = Contact Area of Traffic Doors</t>
  </si>
  <si>
    <t>08 39 00</t>
  </si>
  <si>
    <t>Pressure-Resistant Doors</t>
  </si>
  <si>
    <t>PRDCA</t>
  </si>
  <si>
    <t>PRDCA = Contact Area of Sliding Doors</t>
  </si>
  <si>
    <t>08 41 00</t>
  </si>
  <si>
    <t>Entrances and Storefronts</t>
  </si>
  <si>
    <t>OPNG</t>
  </si>
  <si>
    <t>OPNG = Contact Area of Entrances and Storefront Systems</t>
  </si>
  <si>
    <t>08 44 01</t>
  </si>
  <si>
    <t>Curtain Wall</t>
  </si>
  <si>
    <t>CWCA</t>
  </si>
  <si>
    <t>CWCA = Contact Area of Curtainwall Systems</t>
  </si>
  <si>
    <t>08 44 05</t>
  </si>
  <si>
    <t>Glazed Assemblies</t>
  </si>
  <si>
    <t>GACA</t>
  </si>
  <si>
    <t>CAGA = Contact Area of Glazed Accessories</t>
  </si>
  <si>
    <t>08 45 01</t>
  </si>
  <si>
    <t>Translucent Wall Assemblies</t>
  </si>
  <si>
    <t>TWCA</t>
  </si>
  <si>
    <t>TWCA = Contact Area of Translucent Wall Assemblies</t>
  </si>
  <si>
    <t>08 45 05</t>
  </si>
  <si>
    <t>Translucent Roof Assemblies</t>
  </si>
  <si>
    <t>TRCA</t>
  </si>
  <si>
    <t>TRCA = Contact Area of Translucent Roof Assemblies</t>
  </si>
  <si>
    <t>08 51 00</t>
  </si>
  <si>
    <t>Metal Windows</t>
  </si>
  <si>
    <t>MWCA</t>
  </si>
  <si>
    <t>MWCA = Contact Area of Metal Windows</t>
  </si>
  <si>
    <t>08 52 00</t>
  </si>
  <si>
    <t>Wood Windows</t>
  </si>
  <si>
    <t>WWCA</t>
  </si>
  <si>
    <t>WWCA = Contact Area of Wood Windows</t>
  </si>
  <si>
    <t>08 53 00</t>
  </si>
  <si>
    <t>Plastic Windows</t>
  </si>
  <si>
    <t>PWCA</t>
  </si>
  <si>
    <t>PWCA = Contact Area of Plastic Windows</t>
  </si>
  <si>
    <t>08 54 00</t>
  </si>
  <si>
    <t>Composite Windows</t>
  </si>
  <si>
    <t>CWCA = Contact Area of Composite Windows</t>
  </si>
  <si>
    <t>08 56 00</t>
  </si>
  <si>
    <t>Special Function Windows</t>
  </si>
  <si>
    <t>SWCA</t>
  </si>
  <si>
    <t>SWCA = Contact Area of Special Function Windows</t>
  </si>
  <si>
    <t>08 61 00</t>
  </si>
  <si>
    <t>Roof Windows</t>
  </si>
  <si>
    <t>RWCA</t>
  </si>
  <si>
    <t>RWCA = Contact Area of Roof and Clerestory Window</t>
  </si>
  <si>
    <t>08 62 00</t>
  </si>
  <si>
    <t>Unit Skylights</t>
  </si>
  <si>
    <t>USLCA</t>
  </si>
  <si>
    <t>USLCA = Contact Area of Unit Skylight Systems</t>
  </si>
  <si>
    <t>08 63 00</t>
  </si>
  <si>
    <t>Metal-Framed Skylights</t>
  </si>
  <si>
    <t>MSLCA</t>
  </si>
  <si>
    <t>MSLCA = Contact Area of Metal Skylight Systems</t>
  </si>
  <si>
    <t>08 64 00</t>
  </si>
  <si>
    <t>Plastic-Framed Skylights</t>
  </si>
  <si>
    <t>PSLCA</t>
  </si>
  <si>
    <t>PSLCA = Contact Area of Plastic Skylight Systems</t>
  </si>
  <si>
    <t>08 71 00</t>
  </si>
  <si>
    <t>Door Hardware</t>
  </si>
  <si>
    <t>OPG</t>
  </si>
  <si>
    <t>OPG = No of Hardware Openings (Based on the Door Leaf Count)</t>
  </si>
  <si>
    <t>08 74 00</t>
  </si>
  <si>
    <t>Access Control Hardware</t>
  </si>
  <si>
    <t>ACOPG</t>
  </si>
  <si>
    <t>ACOPG = No of Openings with Access Control Hardware</t>
  </si>
  <si>
    <t>08 78 00</t>
  </si>
  <si>
    <t>Special Function Hardware</t>
  </si>
  <si>
    <t>SFOPG</t>
  </si>
  <si>
    <t>SFOPG = No of Openings with Special Function Hardware</t>
  </si>
  <si>
    <t>08 81 00</t>
  </si>
  <si>
    <t>Glass Glazing</t>
  </si>
  <si>
    <t>GLZCA</t>
  </si>
  <si>
    <t>GLZCA = Contact Area of Interior Glazing [not covered by other categories]</t>
  </si>
  <si>
    <t>08 83 00</t>
  </si>
  <si>
    <t>Mirrors</t>
  </si>
  <si>
    <t>MCA</t>
  </si>
  <si>
    <t>MCA = Contact Area of Mirrors</t>
  </si>
  <si>
    <t>08 87 00</t>
  </si>
  <si>
    <t>Glazing Surface Films</t>
  </si>
  <si>
    <t>FILMCA</t>
  </si>
  <si>
    <t>FILMCA = Contact Area of Glazing Films</t>
  </si>
  <si>
    <t>08 88 00</t>
  </si>
  <si>
    <t>Special Function Glazing</t>
  </si>
  <si>
    <t>SFGCA</t>
  </si>
  <si>
    <t>SFGCA = Contact Area of Special Function Glazing</t>
  </si>
  <si>
    <t>08 91 00</t>
  </si>
  <si>
    <t>Louvers</t>
  </si>
  <si>
    <t>LCA</t>
  </si>
  <si>
    <t>LCA = Face-Contact Area of Louvers</t>
  </si>
  <si>
    <t>08 95 00</t>
  </si>
  <si>
    <t>Vents</t>
  </si>
  <si>
    <t>VCA</t>
  </si>
  <si>
    <t>VCA = Face-Contact Area of Vents</t>
  </si>
  <si>
    <t>09 00 00</t>
  </si>
  <si>
    <t>FINISHES:</t>
  </si>
  <si>
    <t>09 21 13</t>
  </si>
  <si>
    <t>Plaster Assemblies</t>
  </si>
  <si>
    <t>PACA</t>
  </si>
  <si>
    <t>PACA = Plaster Assembly Contact Area</t>
  </si>
  <si>
    <t>09 28 00</t>
  </si>
  <si>
    <t>Backing Boards and Underlayments</t>
  </si>
  <si>
    <t>BBUSF</t>
  </si>
  <si>
    <t>BBUSF = Backers &amp; Underlayments Contact Area (all plies)</t>
  </si>
  <si>
    <t>09 29 00</t>
  </si>
  <si>
    <t>Gypsum Board</t>
  </si>
  <si>
    <t>GWSCA</t>
  </si>
  <si>
    <t>GWSCA = Gypsum Wallboard System Contact Area</t>
  </si>
  <si>
    <t>09 30 13</t>
  </si>
  <si>
    <t>Ceramic Tiling</t>
  </si>
  <si>
    <t>CTSCA</t>
  </si>
  <si>
    <t>CTSCA = Ceramic Tile Surfaces Contact Area</t>
  </si>
  <si>
    <t>09 30 16</t>
  </si>
  <si>
    <t>Quarry Tiling</t>
  </si>
  <si>
    <t>QTSCA</t>
  </si>
  <si>
    <t>QTSCA = Quarry Tile Surfaces Contact Area</t>
  </si>
  <si>
    <t>09 30 19</t>
  </si>
  <si>
    <t>Paver Tiling</t>
  </si>
  <si>
    <t>PVTCA</t>
  </si>
  <si>
    <t>PTSCA = Paver Tile Surfaces Contact Area</t>
  </si>
  <si>
    <t>09 30 23</t>
  </si>
  <si>
    <t>Glass Mosaic Tiling</t>
  </si>
  <si>
    <t>GMTCA</t>
  </si>
  <si>
    <t>GMTCA = Glass Mosaic Tile Surfaces Contact Area</t>
  </si>
  <si>
    <t>09 30 26</t>
  </si>
  <si>
    <t>Plastic Tiling</t>
  </si>
  <si>
    <t>PTSCA</t>
  </si>
  <si>
    <t>PTSCA = Plastic Tile Surfaces Contact Area</t>
  </si>
  <si>
    <t>09 30 29</t>
  </si>
  <si>
    <t>Metal Tiling</t>
  </si>
  <si>
    <t>MTCA</t>
  </si>
  <si>
    <t>MTSCA = Metal Tiling Surfaces Contact Area</t>
  </si>
  <si>
    <t>09 30 33</t>
  </si>
  <si>
    <t>Stone Tiling</t>
  </si>
  <si>
    <t>STCA</t>
  </si>
  <si>
    <t>STSCA = Stone Tiling Surfaces Contact Area</t>
  </si>
  <si>
    <t>09 30 36</t>
  </si>
  <si>
    <t>Concrete Tiling</t>
  </si>
  <si>
    <t>CTCA</t>
  </si>
  <si>
    <t>CTSCA = Concrete Tiling Surfaces Contact Area</t>
  </si>
  <si>
    <t>09 30 39</t>
  </si>
  <si>
    <t>Brick Tiling</t>
  </si>
  <si>
    <t>BTCA</t>
  </si>
  <si>
    <t>BTSCA = Brick Tiling Surfaces Contact Area</t>
  </si>
  <si>
    <t>09 51 00</t>
  </si>
  <si>
    <t>Acoustical Ceilings</t>
  </si>
  <si>
    <t>ACTCA</t>
  </si>
  <si>
    <t>ACTCA = Acoustical Tile Contact Area</t>
  </si>
  <si>
    <t>09 53 00</t>
  </si>
  <si>
    <t>Acoustical Ceiling Suspension Assemblies</t>
  </si>
  <si>
    <t>ACSSF</t>
  </si>
  <si>
    <t>ACSSF = Acoustic Ceiling Suspension Assemblies Contact Area</t>
  </si>
  <si>
    <t>09 54 00</t>
  </si>
  <si>
    <t>Specialty Ceilings</t>
  </si>
  <si>
    <t>SCCA</t>
  </si>
  <si>
    <t>SCCA = Specialty Ceilings Contact Area</t>
  </si>
  <si>
    <t>09 57 00</t>
  </si>
  <si>
    <t>Special Function Ceilings</t>
  </si>
  <si>
    <t>SFCCA</t>
  </si>
  <si>
    <t>SFCCA = Special Function Ceiling  Contact Area</t>
  </si>
  <si>
    <t>09 61 00</t>
  </si>
  <si>
    <t>Flooring Treatment</t>
  </si>
  <si>
    <t>FTCA</t>
  </si>
  <si>
    <t>FTCA = Flooring Treatment Contact Area</t>
  </si>
  <si>
    <t>09 61 19</t>
  </si>
  <si>
    <t>Concrete Staining</t>
  </si>
  <si>
    <t>CSCA</t>
  </si>
  <si>
    <t>CSCA = Concrete Staining Contact Area</t>
  </si>
  <si>
    <t>09 62 00</t>
  </si>
  <si>
    <t>Specialty Flooring</t>
  </si>
  <si>
    <t>SPFCA</t>
  </si>
  <si>
    <t>SPFCA = Specialty Flooring Contact Area</t>
  </si>
  <si>
    <t>09 64 00</t>
  </si>
  <si>
    <t>Wood Flooring</t>
  </si>
  <si>
    <t>WDFCA</t>
  </si>
  <si>
    <t>WDFCA = Wood Flooring Contact Area</t>
  </si>
  <si>
    <t>09 65 00</t>
  </si>
  <si>
    <t>Resilient Flooring</t>
  </si>
  <si>
    <t>RESCA</t>
  </si>
  <si>
    <t>RESCA = Resilient Flooring Contact Area</t>
  </si>
  <si>
    <t>09 66 00</t>
  </si>
  <si>
    <t>Terrazzo Flooring</t>
  </si>
  <si>
    <t>TERCA</t>
  </si>
  <si>
    <t>TERCA = Terrazzo Flooring Contact Area</t>
  </si>
  <si>
    <t>09 67 00</t>
  </si>
  <si>
    <t>Fluid-Applied Flooring</t>
  </si>
  <si>
    <t>FAFCA</t>
  </si>
  <si>
    <t>FAFCA = Fluid-applied Flooring Contact Area</t>
  </si>
  <si>
    <t>09 68 00</t>
  </si>
  <si>
    <t>Carpeting</t>
  </si>
  <si>
    <t>CPTCA</t>
  </si>
  <si>
    <t>CPTCA = Carpet Flooring Contact Area</t>
  </si>
  <si>
    <t>09 69 00</t>
  </si>
  <si>
    <t>Access Flooring</t>
  </si>
  <si>
    <t>ACFCA</t>
  </si>
  <si>
    <t>ACFCA = Access Flooring Contact Area</t>
  </si>
  <si>
    <t>09 72 00</t>
  </si>
  <si>
    <t>Wall Coverings</t>
  </si>
  <si>
    <t>WCCA</t>
  </si>
  <si>
    <t>WCCA = Wall Coverings Contact Area</t>
  </si>
  <si>
    <t>09 75 00</t>
  </si>
  <si>
    <t>Stone Facing</t>
  </si>
  <si>
    <t>STFCA</t>
  </si>
  <si>
    <t>STFCA = Stone Facing Contact Area</t>
  </si>
  <si>
    <t>09 77 00</t>
  </si>
  <si>
    <t>Special Wall Surfacing</t>
  </si>
  <si>
    <t>SPWCA</t>
  </si>
  <si>
    <t>SPWCA = Special Wall Surfacing Contact Area</t>
  </si>
  <si>
    <t>09 83 16</t>
  </si>
  <si>
    <t>Acoustic Ceiling Coating</t>
  </si>
  <si>
    <t>ACCCA</t>
  </si>
  <si>
    <t>ACCCA = Acoustic Ceiling Coating Contact Area</t>
  </si>
  <si>
    <t>09 84 13</t>
  </si>
  <si>
    <t>Fixed Sound-Absorptive Panels</t>
  </si>
  <si>
    <t>SDPCA</t>
  </si>
  <si>
    <t>SDPCA = Fixed Sound-absorptive Panels Contact Area</t>
  </si>
  <si>
    <t>09 91 00</t>
  </si>
  <si>
    <t>Painting</t>
  </si>
  <si>
    <t>PTGCA</t>
  </si>
  <si>
    <t>PTGCA = Painting Contact Area</t>
  </si>
  <si>
    <t>09 97 00</t>
  </si>
  <si>
    <t>Special Coatings</t>
  </si>
  <si>
    <t>SCTCA</t>
  </si>
  <si>
    <t>SCTCA = Special Coatings Contact Area</t>
  </si>
  <si>
    <t>10 00 00</t>
  </si>
  <si>
    <t>SPECIALTIES:</t>
  </si>
  <si>
    <t>10 11 00</t>
  </si>
  <si>
    <t>Visual Display Units</t>
  </si>
  <si>
    <t>VDBCA</t>
  </si>
  <si>
    <t>VDBCA = Visual Display Boards Contact Area</t>
  </si>
  <si>
    <t>10 12 00</t>
  </si>
  <si>
    <t>Display Cases</t>
  </si>
  <si>
    <t>DCFCA</t>
  </si>
  <si>
    <t>DCFCA = Display Case Front Contact Area</t>
  </si>
  <si>
    <t>10 13 00</t>
  </si>
  <si>
    <t>Directories</t>
  </si>
  <si>
    <t>DFCA</t>
  </si>
  <si>
    <t>DFCA = Directories Front Contact Area</t>
  </si>
  <si>
    <t>10 14 00</t>
  </si>
  <si>
    <t>Signage</t>
  </si>
  <si>
    <t>10 17 00</t>
  </si>
  <si>
    <t>Telephone Specialties</t>
  </si>
  <si>
    <t>10 18 00</t>
  </si>
  <si>
    <t>Informational Kiosks</t>
  </si>
  <si>
    <t>IKEA</t>
  </si>
  <si>
    <t>IKEA = Informational Kiosk Units Each</t>
  </si>
  <si>
    <t>10 21 00</t>
  </si>
  <si>
    <t>Compartments and Cubicles</t>
  </si>
  <si>
    <t>C&amp;CEA</t>
  </si>
  <si>
    <t>C&amp;CEA = Compartment &amp; Cubicle Units Each</t>
  </si>
  <si>
    <t>10 21 13</t>
  </si>
  <si>
    <t>Toilet Compartments</t>
  </si>
  <si>
    <t>TCEA</t>
  </si>
  <si>
    <t>TCEA = Toilet Compartment Units Each</t>
  </si>
  <si>
    <t>10 21 16</t>
  </si>
  <si>
    <t>Shower and Dressing Compartments</t>
  </si>
  <si>
    <t>SDCEA</t>
  </si>
  <si>
    <t>SDCEA = Shower &amp; Dressing Compartment Units Each</t>
  </si>
  <si>
    <t>10 21 23</t>
  </si>
  <si>
    <t>Cubicle Curtains and Track</t>
  </si>
  <si>
    <t>CTLF</t>
  </si>
  <si>
    <t>CTLF = Cubicle Curtain &amp; Track Lineal Feet</t>
  </si>
  <si>
    <t>10 22 13</t>
  </si>
  <si>
    <t>Wire Mesh Partitions</t>
  </si>
  <si>
    <t>WMPCA</t>
  </si>
  <si>
    <t>WMPCA = Wire Mesh Partitions Contact Area</t>
  </si>
  <si>
    <t>10 22 14</t>
  </si>
  <si>
    <t>Expanded Metal Partitions</t>
  </si>
  <si>
    <t>EMPCA</t>
  </si>
  <si>
    <t>EMPCA = Expanded Metal Partitions Contact Area</t>
  </si>
  <si>
    <t>10 22 16</t>
  </si>
  <si>
    <t>Folding Gates</t>
  </si>
  <si>
    <t>FGCA</t>
  </si>
  <si>
    <t>FGCA = Folding Gates Contact Area</t>
  </si>
  <si>
    <t>10 22 19</t>
  </si>
  <si>
    <t>Demountable Partitions</t>
  </si>
  <si>
    <t>DMPCA</t>
  </si>
  <si>
    <t>DMPCA = Demountable Partitions Contact Area</t>
  </si>
  <si>
    <t>10 22 23</t>
  </si>
  <si>
    <t>Portable Partitions, Screens, and Panels</t>
  </si>
  <si>
    <t>PTNCA</t>
  </si>
  <si>
    <t>PTNCA = Portable Partitions, Screens and Panel Units Contact Area</t>
  </si>
  <si>
    <t>10 22 33</t>
  </si>
  <si>
    <t>Accordion Folding Partitions</t>
  </si>
  <si>
    <t>AFPCA</t>
  </si>
  <si>
    <t>AFPCA = Accordian Folding Partitions Contact Area</t>
  </si>
  <si>
    <t>10 22 36</t>
  </si>
  <si>
    <t>Coiling Partitions</t>
  </si>
  <si>
    <t>CPCA</t>
  </si>
  <si>
    <t>CPCA = Coiling Partition Contact Area</t>
  </si>
  <si>
    <t>10 22 39</t>
  </si>
  <si>
    <t>Folding Panel Partitions</t>
  </si>
  <si>
    <t>FPPCA</t>
  </si>
  <si>
    <t>FPPCA = Folding Panel Partitions Contact Area</t>
  </si>
  <si>
    <t>10 22 43</t>
  </si>
  <si>
    <t>Sliding Partitions</t>
  </si>
  <si>
    <t>SLPCA</t>
  </si>
  <si>
    <t>SLPCA = Sliding Partitions Contact Area</t>
  </si>
  <si>
    <t>10 25 00</t>
  </si>
  <si>
    <t>Service Walls</t>
  </si>
  <si>
    <t>SWCA = Service Walls Contact Area</t>
  </si>
  <si>
    <t>10 26 00</t>
  </si>
  <si>
    <t>Wall and Door Protection</t>
  </si>
  <si>
    <t>WDPLF</t>
  </si>
  <si>
    <t>WDPLF = Wall &amp; Door Protection Lineal Feet</t>
  </si>
  <si>
    <t>10 28 00</t>
  </si>
  <si>
    <t>Toilet, Bath, and Laundry Accessories</t>
  </si>
  <si>
    <t>10 44 00</t>
  </si>
  <si>
    <t>Fire Protection Specialties</t>
  </si>
  <si>
    <t>10 51 00</t>
  </si>
  <si>
    <t>Lockers</t>
  </si>
  <si>
    <t>LOEA</t>
  </si>
  <si>
    <t>LOEA = Locker Openings Each</t>
  </si>
  <si>
    <t>10 55 00</t>
  </si>
  <si>
    <t>Postal Specialties</t>
  </si>
  <si>
    <t>10 56 00</t>
  </si>
  <si>
    <t>Storage Assemblies</t>
  </si>
  <si>
    <t>10 57 00</t>
  </si>
  <si>
    <t>Wardrobe and Closet Specialties</t>
  </si>
  <si>
    <t>10 71 00</t>
  </si>
  <si>
    <t>Exterior Protection</t>
  </si>
  <si>
    <t>EPCA</t>
  </si>
  <si>
    <t>EPCA = Exterior Protection Contact Area</t>
  </si>
  <si>
    <t>10 73 00</t>
  </si>
  <si>
    <t>Protective Covers</t>
  </si>
  <si>
    <t>PCCA</t>
  </si>
  <si>
    <t>PCCA = Protective Covers Contact Area</t>
  </si>
  <si>
    <t>10 74 00</t>
  </si>
  <si>
    <t>Manufactured Exterior Specialties</t>
  </si>
  <si>
    <t>10 75 00</t>
  </si>
  <si>
    <t>Flagpoles</t>
  </si>
  <si>
    <t>FPEA</t>
  </si>
  <si>
    <t>FPEA = Flagpoles Each</t>
  </si>
  <si>
    <t>10 80 00</t>
  </si>
  <si>
    <t>Other Specialties</t>
  </si>
  <si>
    <t>11 00 00</t>
  </si>
  <si>
    <t>EQUIPMENT:</t>
  </si>
  <si>
    <t>11 12 00</t>
  </si>
  <si>
    <t>Parking Control Equipment</t>
  </si>
  <si>
    <t>11 13 00</t>
  </si>
  <si>
    <t>Loading Dock Equipment</t>
  </si>
  <si>
    <t>11 14 00</t>
  </si>
  <si>
    <t>Pedestrian Control Equipment</t>
  </si>
  <si>
    <t>11 24 00</t>
  </si>
  <si>
    <t>Maintenance Equipment</t>
  </si>
  <si>
    <t>11 24 23</t>
  </si>
  <si>
    <t>Window Washing Systems</t>
  </si>
  <si>
    <t>WWSCA</t>
  </si>
  <si>
    <t>WWSCA = Washed Windows Contact Area</t>
  </si>
  <si>
    <t>11 24 29</t>
  </si>
  <si>
    <t>Facility Fall Protection</t>
  </si>
  <si>
    <t>11 26 00</t>
  </si>
  <si>
    <t>Unit Kitchens</t>
  </si>
  <si>
    <t>11 27 00</t>
  </si>
  <si>
    <t>Photographic Processing Equipment</t>
  </si>
  <si>
    <t>11 31 13</t>
  </si>
  <si>
    <t>Residential Kitchen Appliances</t>
  </si>
  <si>
    <t>11 31 23</t>
  </si>
  <si>
    <t>Residential Laundry Appliances</t>
  </si>
  <si>
    <t>11 40 00</t>
  </si>
  <si>
    <t>Foodservice Equipment</t>
  </si>
  <si>
    <t>11 41 23</t>
  </si>
  <si>
    <t>Walk-In Coolers</t>
  </si>
  <si>
    <t>WICFA</t>
  </si>
  <si>
    <t>WICFA = Walk-in Cooler Floor Area</t>
  </si>
  <si>
    <t>11 41 26</t>
  </si>
  <si>
    <t>Walk-In Freezers</t>
  </si>
  <si>
    <t>WIFFA</t>
  </si>
  <si>
    <t>WIFFA = Walk-in Freezer Floor Area</t>
  </si>
  <si>
    <t>11 51 00</t>
  </si>
  <si>
    <t>Library Equipment</t>
  </si>
  <si>
    <t>11 52 00</t>
  </si>
  <si>
    <t>Audio-Visual Equipment</t>
  </si>
  <si>
    <t>11 53 00</t>
  </si>
  <si>
    <t>Laboratory Equipment</t>
  </si>
  <si>
    <t>11 61 00</t>
  </si>
  <si>
    <t>Broadcast, Theater, and Stage Equipment</t>
  </si>
  <si>
    <t>11 66 00</t>
  </si>
  <si>
    <t>Athletic Equipment</t>
  </si>
  <si>
    <t>11 67 00</t>
  </si>
  <si>
    <t>Recreational Equipment</t>
  </si>
  <si>
    <t>11 68 00</t>
  </si>
  <si>
    <t>Play Field Equipment and Structures</t>
  </si>
  <si>
    <t>11 70 00</t>
  </si>
  <si>
    <t>Healthcare Equipment</t>
  </si>
  <si>
    <t>11 90 00</t>
  </si>
  <si>
    <t>Other Equipment</t>
  </si>
  <si>
    <t>12 00 00</t>
  </si>
  <si>
    <t>FURNISHINGS:</t>
  </si>
  <si>
    <t>12 10 00</t>
  </si>
  <si>
    <t>Art</t>
  </si>
  <si>
    <t>12 21 00</t>
  </si>
  <si>
    <t>Window Blinds</t>
  </si>
  <si>
    <t>WBCA</t>
  </si>
  <si>
    <t>WBCA = Window Blind Contact Area</t>
  </si>
  <si>
    <t>12 22 00</t>
  </si>
  <si>
    <t>Curtains and Drapes</t>
  </si>
  <si>
    <t>CDCA</t>
  </si>
  <si>
    <t>CDCA = Curtain and Drape Contact Area</t>
  </si>
  <si>
    <t>12 23 00</t>
  </si>
  <si>
    <t>Interior Shutters</t>
  </si>
  <si>
    <t>ISCA</t>
  </si>
  <si>
    <t>ISCA = Interior Shutter Contact Area</t>
  </si>
  <si>
    <t>12 24 00</t>
  </si>
  <si>
    <t>Window Shades</t>
  </si>
  <si>
    <t>WSCA</t>
  </si>
  <si>
    <t>WSCA = Window Shade Contact Area</t>
  </si>
  <si>
    <t>12 25 00</t>
  </si>
  <si>
    <t>Window Treatment Operating Hardware</t>
  </si>
  <si>
    <t>WOHLF</t>
  </si>
  <si>
    <t>WOHLF = Window Operating Hardware Total Lineal Footage</t>
  </si>
  <si>
    <t>12 26 00</t>
  </si>
  <si>
    <t>Interior Daylighting Devices</t>
  </si>
  <si>
    <t>12 31 00</t>
  </si>
  <si>
    <t>Manufactured Metal Casework</t>
  </si>
  <si>
    <t>MCWLF</t>
  </si>
  <si>
    <t>MCWLF = Metal Casework Lineal Feet [all cabinets included]</t>
  </si>
  <si>
    <t>12 32 00</t>
  </si>
  <si>
    <t>Manufactured Wood Casework</t>
  </si>
  <si>
    <t>WCWLF</t>
  </si>
  <si>
    <t>WCWLF = Wood Casework Lineal Feet [all cabinets included]</t>
  </si>
  <si>
    <t>12 34 00</t>
  </si>
  <si>
    <t>Manufactured Plastic Casework</t>
  </si>
  <si>
    <t>PCWLF</t>
  </si>
  <si>
    <t>PCWLF = Plastic Casework Lineal Feet [all cabinets included]</t>
  </si>
  <si>
    <t>12 35 00</t>
  </si>
  <si>
    <t>Specialty Casework</t>
  </si>
  <si>
    <t>SCWLF</t>
  </si>
  <si>
    <t>SCWLF = Specialty Casework Lineal Feet [all cabinets included]</t>
  </si>
  <si>
    <t>12 36 00</t>
  </si>
  <si>
    <t>Countertops</t>
  </si>
  <si>
    <t>CTPLF</t>
  </si>
  <si>
    <t>CTPLF = Countertop Lineal Feet [all widths]</t>
  </si>
  <si>
    <t>12 40 00</t>
  </si>
  <si>
    <t>Furnishings and Accessories</t>
  </si>
  <si>
    <t>12 48 00</t>
  </si>
  <si>
    <t>Rugs and Mats</t>
  </si>
  <si>
    <t>RMCA = Rug and Mat Contact Area</t>
  </si>
  <si>
    <t>12 50 00</t>
  </si>
  <si>
    <t>Furniture</t>
  </si>
  <si>
    <t>12 52 00</t>
  </si>
  <si>
    <t>Seating</t>
  </si>
  <si>
    <t>UNITS</t>
  </si>
  <si>
    <t>UNITS = Total Individual Seat Units</t>
  </si>
  <si>
    <t>12 61 00</t>
  </si>
  <si>
    <t>Fixed Audience Seating</t>
  </si>
  <si>
    <t>12 63 00</t>
  </si>
  <si>
    <t>Stadium and Arena Seating</t>
  </si>
  <si>
    <t>12 66 00</t>
  </si>
  <si>
    <t>Telescoping Stands</t>
  </si>
  <si>
    <t>LFR</t>
  </si>
  <si>
    <t>LFR = Bleacher Riser Lineal Feet</t>
  </si>
  <si>
    <t>12 93 00</t>
  </si>
  <si>
    <t>Site Furnishings</t>
  </si>
  <si>
    <t>13 00 00</t>
  </si>
  <si>
    <t>SPECIAL CONSTRUCTION:</t>
  </si>
  <si>
    <t>13 11 00</t>
  </si>
  <si>
    <t>Swimming Pools</t>
  </si>
  <si>
    <t>SPVOL</t>
  </si>
  <si>
    <t>SPVOL = Swimming Pool Volume (Cubic Feet)</t>
  </si>
  <si>
    <t>13 12 00</t>
  </si>
  <si>
    <t>Fountains</t>
  </si>
  <si>
    <t>13 21 00</t>
  </si>
  <si>
    <t>Controlled Environment Rooms</t>
  </si>
  <si>
    <t>CERFA</t>
  </si>
  <si>
    <t>CERFA = Controlled Environmental Room Floor Area</t>
  </si>
  <si>
    <t>13 24 00</t>
  </si>
  <si>
    <t>Special Activity Rooms</t>
  </si>
  <si>
    <t>SARFA</t>
  </si>
  <si>
    <t>SARFA = Special Activity Room Floor Area</t>
  </si>
  <si>
    <t>13 28 00</t>
  </si>
  <si>
    <t>Athletic and Recreational Special Construction</t>
  </si>
  <si>
    <t>ARCFA</t>
  </si>
  <si>
    <t>ARCFA = Athletic &amp; Recreational Construction Floor Area</t>
  </si>
  <si>
    <t>13 30 00</t>
  </si>
  <si>
    <t>Special Structures</t>
  </si>
  <si>
    <t>SSFA</t>
  </si>
  <si>
    <t>SSFA = Special Structures Floor Area</t>
  </si>
  <si>
    <t>13 34 00</t>
  </si>
  <si>
    <t>Fabricated Engineered Structures</t>
  </si>
  <si>
    <t>FESFA</t>
  </si>
  <si>
    <t>FESFA = Fabricated Engineered Structure Floor Area</t>
  </si>
  <si>
    <t>13 42 00</t>
  </si>
  <si>
    <t>Building Modules</t>
  </si>
  <si>
    <t>BMFA</t>
  </si>
  <si>
    <t>BMFA = Building Module Floor Area</t>
  </si>
  <si>
    <t>13 49 00</t>
  </si>
  <si>
    <t>Radiation Protection</t>
  </si>
  <si>
    <t>RPCA = Radiation Protection Contact Area</t>
  </si>
  <si>
    <t>14 00 00</t>
  </si>
  <si>
    <t>CONVEYING EQUIPMENT:</t>
  </si>
  <si>
    <t>FLT = Total number of riser flights from sprocket to idler pulley</t>
  </si>
  <si>
    <t>14 10 00</t>
  </si>
  <si>
    <t>Dumbwaiters</t>
  </si>
  <si>
    <t>LO</t>
  </si>
  <si>
    <t>LO = Landing Openings</t>
  </si>
  <si>
    <t>14 21 00</t>
  </si>
  <si>
    <t>Electric Traction Elevators</t>
  </si>
  <si>
    <t>14 24 00</t>
  </si>
  <si>
    <t>Hydraulic Elevators</t>
  </si>
  <si>
    <t>14 30 01</t>
  </si>
  <si>
    <t>Escalators</t>
  </si>
  <si>
    <t>ERFLT</t>
  </si>
  <si>
    <t>ERFLT = Total Riser Flights from Sprocket to Idler Pulley</t>
  </si>
  <si>
    <t>14 30 05</t>
  </si>
  <si>
    <t>Moving Walks</t>
  </si>
  <si>
    <t>MWLF</t>
  </si>
  <si>
    <t>MWLF = Total Lineal Feet from Sprocket to Idler Pulley</t>
  </si>
  <si>
    <t>14 40 00</t>
  </si>
  <si>
    <t>Lifts</t>
  </si>
  <si>
    <t>EA</t>
  </si>
  <si>
    <t>EA = Number of Lifts</t>
  </si>
  <si>
    <t>14 91 00</t>
  </si>
  <si>
    <t>Facility Chutes</t>
  </si>
  <si>
    <t>14 92 00</t>
  </si>
  <si>
    <t>Pneumatic Tube Systems</t>
  </si>
  <si>
    <t>PTTLF</t>
  </si>
  <si>
    <t>PTTLF = Pneumatic System Tube Lineal Feet</t>
  </si>
  <si>
    <t>21 00 00</t>
  </si>
  <si>
    <t>FIRE SUPPRESSION:</t>
  </si>
  <si>
    <t>21 10 00</t>
  </si>
  <si>
    <t>Water-Based Fire-Suppression Systems</t>
  </si>
  <si>
    <t>21 11 00</t>
  </si>
  <si>
    <t>Facility Service Piping</t>
  </si>
  <si>
    <t>21 12 00</t>
  </si>
  <si>
    <t>Standpipes</t>
  </si>
  <si>
    <t>VLF</t>
  </si>
  <si>
    <t>VLF = Total Lineal Feet of Standpipe (all sizes)</t>
  </si>
  <si>
    <t>21 13 13</t>
  </si>
  <si>
    <t>Wet Pipe Sprinkler Systems</t>
  </si>
  <si>
    <t>WPSFA</t>
  </si>
  <si>
    <t>WPSFA = Wet Pipe Sprinkler Floor Coverage Area</t>
  </si>
  <si>
    <t>22 13 16</t>
  </si>
  <si>
    <t>Dry Pipe Sprinkler Systems</t>
  </si>
  <si>
    <t>DPSFA</t>
  </si>
  <si>
    <t>DPSFA = Dry Pipe Sprinkler Floor Coverage Area</t>
  </si>
  <si>
    <t>22 13 19</t>
  </si>
  <si>
    <t>Pre-action Sprinkler Systems</t>
  </si>
  <si>
    <t>PASFA</t>
  </si>
  <si>
    <t>PASFA = Pre-action Sprinkler Floor Coverage Area</t>
  </si>
  <si>
    <t>21 20 00</t>
  </si>
  <si>
    <t>Fire-Extinguishing Systems</t>
  </si>
  <si>
    <t>FESFA = Fire Extinguisher System Floor Coverage Area</t>
  </si>
  <si>
    <t>21 30 00</t>
  </si>
  <si>
    <t>Fire Pumps</t>
  </si>
  <si>
    <t>21 40 00</t>
  </si>
  <si>
    <t>Fire-Suppression Water Storage</t>
  </si>
  <si>
    <t>WSGAL</t>
  </si>
  <si>
    <t>WSGAL = Water Storage Volume in Gallons</t>
  </si>
  <si>
    <t>22 00 00</t>
  </si>
  <si>
    <t>PLUMBING:</t>
  </si>
  <si>
    <t>22 11 00</t>
  </si>
  <si>
    <t>Water Distribution</t>
  </si>
  <si>
    <t>22 12 00</t>
  </si>
  <si>
    <t>Potable-Water Storage Tanks</t>
  </si>
  <si>
    <t>PWGAL</t>
  </si>
  <si>
    <t>PWGAL = Potable Water Storage Volume in Gallons</t>
  </si>
  <si>
    <t>22 13 00</t>
  </si>
  <si>
    <t>Sanitary Sewerage</t>
  </si>
  <si>
    <t>22 14 00</t>
  </si>
  <si>
    <t>Storm Drainage</t>
  </si>
  <si>
    <t>22 15 00</t>
  </si>
  <si>
    <t>Compressed-Air Systems</t>
  </si>
  <si>
    <t>22 31 00</t>
  </si>
  <si>
    <t>Domestic Water Softeners</t>
  </si>
  <si>
    <t>22 32 00</t>
  </si>
  <si>
    <t>Domestic Water Filtration Equipment</t>
  </si>
  <si>
    <t>22 33 00</t>
  </si>
  <si>
    <t>Electric Domestic Water Heaters</t>
  </si>
  <si>
    <t>22 34 00</t>
  </si>
  <si>
    <t>Fuel-Fired Domestic Water Heaters</t>
  </si>
  <si>
    <t>22 35 00</t>
  </si>
  <si>
    <t>Domestic Water Heat Exchangers</t>
  </si>
  <si>
    <t>22 41 00</t>
  </si>
  <si>
    <t>Residential Plumbing Fixtures</t>
  </si>
  <si>
    <t>22 42 00</t>
  </si>
  <si>
    <t>Commercial Plumbing Fixtures</t>
  </si>
  <si>
    <t>22 43 00</t>
  </si>
  <si>
    <t>Healthcare Plumbing Fixtures</t>
  </si>
  <si>
    <t>22 45 00</t>
  </si>
  <si>
    <t>Emergency Plumbing Fixtures</t>
  </si>
  <si>
    <t>22 46 00</t>
  </si>
  <si>
    <t>Security Plumbing Fixtures</t>
  </si>
  <si>
    <t>22 47 00</t>
  </si>
  <si>
    <t>Drinking Fountains and Water Coolers</t>
  </si>
  <si>
    <t>22 51 00</t>
  </si>
  <si>
    <t>Swimming Pool Plumbing Systems</t>
  </si>
  <si>
    <t>22 52 00</t>
  </si>
  <si>
    <t>Fountain Plumbing Systems</t>
  </si>
  <si>
    <t>22 60 00</t>
  </si>
  <si>
    <t>Special Systems for Laboratories and Healthcare</t>
  </si>
  <si>
    <t>22 61 00</t>
  </si>
  <si>
    <t>22 62 00</t>
  </si>
  <si>
    <t>Vacuum Systems</t>
  </si>
  <si>
    <t>22 63 00</t>
  </si>
  <si>
    <t>Gas Systems</t>
  </si>
  <si>
    <t>22 66 00</t>
  </si>
  <si>
    <t>Chemical-Waste Systems</t>
  </si>
  <si>
    <t>22 67 00</t>
  </si>
  <si>
    <t>Processed Water Systems</t>
  </si>
  <si>
    <t>23 00 00</t>
  </si>
  <si>
    <t>HEATING, VENTILATION &amp; AIR CONDITIONING:</t>
  </si>
  <si>
    <t>23 07 13</t>
  </si>
  <si>
    <t>Duct Insulation</t>
  </si>
  <si>
    <t>23 07 16</t>
  </si>
  <si>
    <t>HVAC Equipment Insulation</t>
  </si>
  <si>
    <t>23 07 19</t>
  </si>
  <si>
    <t>HVAC Piping Insulation</t>
  </si>
  <si>
    <t>23 09 00</t>
  </si>
  <si>
    <t>Instrumentation and Control for HVAC</t>
  </si>
  <si>
    <t>23 11 00</t>
  </si>
  <si>
    <t>Facility Fuel Piping</t>
  </si>
  <si>
    <t>23 12 00</t>
  </si>
  <si>
    <t>Facility Fuel Pumps</t>
  </si>
  <si>
    <t>23 13 00</t>
  </si>
  <si>
    <t>Facility Fuel-Storage Tanks</t>
  </si>
  <si>
    <t>23 21 00</t>
  </si>
  <si>
    <t>Hydronic Piping and Pumps</t>
  </si>
  <si>
    <t>23 22 00</t>
  </si>
  <si>
    <t>Steam and Condensate Piping and Pumps</t>
  </si>
  <si>
    <t>23 23 00</t>
  </si>
  <si>
    <t>Refrigerant Piping</t>
  </si>
  <si>
    <t>23 24 00</t>
  </si>
  <si>
    <t>Internal-Combustion Engine Piping</t>
  </si>
  <si>
    <t>23 25 00</t>
  </si>
  <si>
    <t>HVAC Water Treatment</t>
  </si>
  <si>
    <t>23 31 00</t>
  </si>
  <si>
    <t>HVAC Ducts and Casings</t>
  </si>
  <si>
    <t>23 32 00</t>
  </si>
  <si>
    <t>Air Plenums and Chases</t>
  </si>
  <si>
    <t>23 33 00</t>
  </si>
  <si>
    <t>Air Duct Accessories</t>
  </si>
  <si>
    <t>23 34 00</t>
  </si>
  <si>
    <t>HVAC Fans</t>
  </si>
  <si>
    <t>23 35 00</t>
  </si>
  <si>
    <t>Special Exhaust Systems</t>
  </si>
  <si>
    <t>23 36 00</t>
  </si>
  <si>
    <t>Air Terminal Units</t>
  </si>
  <si>
    <t>23 37 00</t>
  </si>
  <si>
    <t>Air Outlets and Inlets</t>
  </si>
  <si>
    <t>23 38 00</t>
  </si>
  <si>
    <t>Ventilation Hoods</t>
  </si>
  <si>
    <t>23 40 00</t>
  </si>
  <si>
    <t>HVAC Air Cleaning Devices</t>
  </si>
  <si>
    <t>23 51 00</t>
  </si>
  <si>
    <t>Breechings, Chimneys, and Stacks</t>
  </si>
  <si>
    <t>23 52 00</t>
  </si>
  <si>
    <t>Heating Boilers</t>
  </si>
  <si>
    <t>23 53 00</t>
  </si>
  <si>
    <t>Heating Boiler Feedwater Equipment</t>
  </si>
  <si>
    <t>23 54 00</t>
  </si>
  <si>
    <t>Furnaces</t>
  </si>
  <si>
    <t>23 55 00</t>
  </si>
  <si>
    <t>Fuel-Fired Heaters</t>
  </si>
  <si>
    <t>23 56 00</t>
  </si>
  <si>
    <t>Solar Energy Heating Equipment</t>
  </si>
  <si>
    <t>23 57 00</t>
  </si>
  <si>
    <t>Heat Exchangers for HVAC</t>
  </si>
  <si>
    <t>23 61 00</t>
  </si>
  <si>
    <t>Refrigerant Compressors</t>
  </si>
  <si>
    <t>23 62 00</t>
  </si>
  <si>
    <t>Packaged Compressor and Condenser Units</t>
  </si>
  <si>
    <t>23 63 00</t>
  </si>
  <si>
    <t>Refrigerant Condensers</t>
  </si>
  <si>
    <t>23 64 00</t>
  </si>
  <si>
    <t>Packaged Water Chillers</t>
  </si>
  <si>
    <t>23 65 00</t>
  </si>
  <si>
    <t>Cooling Towers</t>
  </si>
  <si>
    <t>23 70 00</t>
  </si>
  <si>
    <t>Central HVAC Equipment</t>
  </si>
  <si>
    <t>23 71 00</t>
  </si>
  <si>
    <t>Thermal Storage</t>
  </si>
  <si>
    <t>23 72 00</t>
  </si>
  <si>
    <t>Air-to-Air Energy Recovery Equipment</t>
  </si>
  <si>
    <t>23 73 00</t>
  </si>
  <si>
    <t>Indoor Central-Station Air-Handling Units</t>
  </si>
  <si>
    <t>23 74 00</t>
  </si>
  <si>
    <t>Packaged Outdoor HVAC Equipment</t>
  </si>
  <si>
    <t>23 75 00</t>
  </si>
  <si>
    <t>Custom-Packaged Outdoor HVAC Equipment</t>
  </si>
  <si>
    <t>23 76 00</t>
  </si>
  <si>
    <t>Evaporative Air-Cooling Equipment</t>
  </si>
  <si>
    <t>23 81 00</t>
  </si>
  <si>
    <t>Decentralized Unitary HVAC Equipment</t>
  </si>
  <si>
    <t>23 82 00</t>
  </si>
  <si>
    <t>Convection Heating and Cooling Units</t>
  </si>
  <si>
    <t>23 83 00</t>
  </si>
  <si>
    <t>Radiant Heating Units</t>
  </si>
  <si>
    <t>23 84 00</t>
  </si>
  <si>
    <t>Humidity Control Equipment</t>
  </si>
  <si>
    <t>26 00 00</t>
  </si>
  <si>
    <t>ELECTRICAL:</t>
  </si>
  <si>
    <t>26 09 00</t>
  </si>
  <si>
    <t>Instrumentation and Control for Electrical Systems</t>
  </si>
  <si>
    <t>26 11 00</t>
  </si>
  <si>
    <t>Medium-Voltage Substations</t>
  </si>
  <si>
    <t>26 12 00</t>
  </si>
  <si>
    <t>Medium-Voltage Transformers</t>
  </si>
  <si>
    <t>26 13 00</t>
  </si>
  <si>
    <t>Medium-Voltage Switchgear</t>
  </si>
  <si>
    <t>26 18 00</t>
  </si>
  <si>
    <t>Medium-Voltage Circuit Protection Devices</t>
  </si>
  <si>
    <t>26 21 00</t>
  </si>
  <si>
    <t>Low-Voltage Electrical Service Entrance</t>
  </si>
  <si>
    <t>26 22 00</t>
  </si>
  <si>
    <t>Low-Voltage Transformers</t>
  </si>
  <si>
    <t>26 23 00</t>
  </si>
  <si>
    <t>Low-Voltage Switchgear</t>
  </si>
  <si>
    <t>26 24 00</t>
  </si>
  <si>
    <t>Switchboards and Panelboards</t>
  </si>
  <si>
    <t>26 25 00</t>
  </si>
  <si>
    <t>Enclosed Bus Assemblies</t>
  </si>
  <si>
    <t>26 26 00</t>
  </si>
  <si>
    <t>Power Distribution Units</t>
  </si>
  <si>
    <t>26 27 00</t>
  </si>
  <si>
    <t>Low-Voltage Distribution Equipment</t>
  </si>
  <si>
    <t>26 32 00</t>
  </si>
  <si>
    <t>Packaged Generator Assemblies</t>
  </si>
  <si>
    <t>26 33 00</t>
  </si>
  <si>
    <t>Battery Equipment</t>
  </si>
  <si>
    <t>26 41 00</t>
  </si>
  <si>
    <t>Facility Lightning Protection</t>
  </si>
  <si>
    <t>26 42 00</t>
  </si>
  <si>
    <t>Cathodic Protection</t>
  </si>
  <si>
    <t>26 43 00</t>
  </si>
  <si>
    <t>Surge Protective Devices</t>
  </si>
  <si>
    <t>26 51 00</t>
  </si>
  <si>
    <t>Interior Lighting</t>
  </si>
  <si>
    <t>26 52 00</t>
  </si>
  <si>
    <t>Emergency Lighting</t>
  </si>
  <si>
    <t>26 53 00</t>
  </si>
  <si>
    <t>Exit Signs</t>
  </si>
  <si>
    <t>26 54 00</t>
  </si>
  <si>
    <t>Classified Location Lighting</t>
  </si>
  <si>
    <t>26 55 00</t>
  </si>
  <si>
    <t>Special Purpose Lighting</t>
  </si>
  <si>
    <t>26 56 00</t>
  </si>
  <si>
    <t>Exterior Lighting</t>
  </si>
  <si>
    <t>27 00 00</t>
  </si>
  <si>
    <t>COMMUNICATIONS:</t>
  </si>
  <si>
    <t>27 11 00</t>
  </si>
  <si>
    <t>Communications Equipment Room Fittings</t>
  </si>
  <si>
    <t>27 13 00</t>
  </si>
  <si>
    <t>Communications Backbone Cabling</t>
  </si>
  <si>
    <t>27 20 00</t>
  </si>
  <si>
    <t>Data Communications</t>
  </si>
  <si>
    <t>27 30 00</t>
  </si>
  <si>
    <t>Voice Communications</t>
  </si>
  <si>
    <t>27 41 00</t>
  </si>
  <si>
    <t>Audio-Video Systems</t>
  </si>
  <si>
    <t>27 42 00</t>
  </si>
  <si>
    <t>Electronic Digital Systems</t>
  </si>
  <si>
    <t>27 52 00</t>
  </si>
  <si>
    <t>Healthcare Communications and Monitoring Systems.</t>
  </si>
  <si>
    <t>28 00 00</t>
  </si>
  <si>
    <t>ELECTRONIC SAFETY EQUIPMENT:</t>
  </si>
  <si>
    <t>28 13 00</t>
  </si>
  <si>
    <t>Access Control</t>
  </si>
  <si>
    <t>28 16 00</t>
  </si>
  <si>
    <t>Intrusion Detection</t>
  </si>
  <si>
    <t>28 23 00</t>
  </si>
  <si>
    <t>Video Surveillance</t>
  </si>
  <si>
    <t>28 26 00</t>
  </si>
  <si>
    <t>Electronic Personal Protection Systems</t>
  </si>
  <si>
    <t>28 31 00</t>
  </si>
  <si>
    <t>Fire Detection and Alarm</t>
  </si>
  <si>
    <t>28 32 00</t>
  </si>
  <si>
    <t>Radiation Detection and Alarm</t>
  </si>
  <si>
    <t>28 33 00</t>
  </si>
  <si>
    <t>Gas Detection and Alarm</t>
  </si>
  <si>
    <t>28 34 00</t>
  </si>
  <si>
    <t>Fuel-Oil Detection and Alarm</t>
  </si>
  <si>
    <t>28 35 00</t>
  </si>
  <si>
    <t>Refrigerant Detection and Alarm</t>
  </si>
  <si>
    <t>28 36 00</t>
  </si>
  <si>
    <t>Water Detection and Alarm</t>
  </si>
  <si>
    <t>28 39 00</t>
  </si>
  <si>
    <t>Mass Notification Systems</t>
  </si>
  <si>
    <t>31 00 00</t>
  </si>
  <si>
    <t>EARTHWORK:</t>
  </si>
  <si>
    <t>31 11 00</t>
  </si>
  <si>
    <t>Clearing and Grubbing</t>
  </si>
  <si>
    <t>CGPA</t>
  </si>
  <si>
    <t>CGPA = Clearing &amp; Grubbing Plan Area</t>
  </si>
  <si>
    <t>31 12 00</t>
  </si>
  <si>
    <t>Selective Clearing</t>
  </si>
  <si>
    <t>SCPA</t>
  </si>
  <si>
    <t>Selective Clearing Plan Area</t>
  </si>
  <si>
    <t>31 13 00</t>
  </si>
  <si>
    <t>Selective Tree and Shrub Removal and Trimming</t>
  </si>
  <si>
    <t>31 14 00</t>
  </si>
  <si>
    <t>Earth Stripping and Stockpiling</t>
  </si>
  <si>
    <t>ESSCY</t>
  </si>
  <si>
    <t>ESSCY = Earth Strip &amp; Stockpile Cubic Yards</t>
  </si>
  <si>
    <t>31 20 00</t>
  </si>
  <si>
    <t>Earth Moving</t>
  </si>
  <si>
    <t>EMCY</t>
  </si>
  <si>
    <t>EMCY = Earth Moving Cubic Yards</t>
  </si>
  <si>
    <t>31 22 00</t>
  </si>
  <si>
    <t>Grading</t>
  </si>
  <si>
    <t>GPA</t>
  </si>
  <si>
    <t>GPA = Grading Plan Area</t>
  </si>
  <si>
    <t>31 23 00</t>
  </si>
  <si>
    <t>Excavation and Fill</t>
  </si>
  <si>
    <t>EBFCY</t>
  </si>
  <si>
    <t>EBFCY = Excavation &amp; Backfill Cubic Yards</t>
  </si>
  <si>
    <t>31 25 00</t>
  </si>
  <si>
    <t>Erosion and Sedimentation Controls</t>
  </si>
  <si>
    <t>31 30 00</t>
  </si>
  <si>
    <t>Earthwork Methods</t>
  </si>
  <si>
    <t>31 31 00</t>
  </si>
  <si>
    <t>Soil Treatment</t>
  </si>
  <si>
    <t>STPA</t>
  </si>
  <si>
    <t>STPA = Soil Treatment Plan Area</t>
  </si>
  <si>
    <t>31 32 00</t>
  </si>
  <si>
    <t>Soil Stabilization</t>
  </si>
  <si>
    <t>SSPA</t>
  </si>
  <si>
    <t>SSPA = Soil Stabilization Plan Area</t>
  </si>
  <si>
    <t>31 34 00</t>
  </si>
  <si>
    <t>Soil Reinforcement</t>
  </si>
  <si>
    <t>SRPA</t>
  </si>
  <si>
    <t>SRPA = Soil Reinforcement Plan Area</t>
  </si>
  <si>
    <t>31 35 00</t>
  </si>
  <si>
    <t>Slope Protection</t>
  </si>
  <si>
    <t>SPPA</t>
  </si>
  <si>
    <t>SPPA = Soil Protection Plan Area</t>
  </si>
  <si>
    <t>31 36 00</t>
  </si>
  <si>
    <t>Gabions</t>
  </si>
  <si>
    <t>GVSF</t>
  </si>
  <si>
    <t>GVSF = Gabions Vertical Square Feet</t>
  </si>
  <si>
    <t>31 37 00</t>
  </si>
  <si>
    <t>Riprap</t>
  </si>
  <si>
    <t>RRCA</t>
  </si>
  <si>
    <t>RRCA = Riprap Contact Area</t>
  </si>
  <si>
    <t>31 41 00</t>
  </si>
  <si>
    <t>Shoring</t>
  </si>
  <si>
    <t>SHVSF</t>
  </si>
  <si>
    <t>SHVSF = Shoring Vertical Square Feet</t>
  </si>
  <si>
    <t>31 43 00</t>
  </si>
  <si>
    <t>Concrete Raising</t>
  </si>
  <si>
    <t>CRPA</t>
  </si>
  <si>
    <t>CRPA = Concrete Raising Plan Area</t>
  </si>
  <si>
    <t>31 45 00</t>
  </si>
  <si>
    <t>Vibroflotation and Densification</t>
  </si>
  <si>
    <t>VADCY</t>
  </si>
  <si>
    <t>VADCY = Vibroflotation and Densification Cubic Yards</t>
  </si>
  <si>
    <t>31 46 00</t>
  </si>
  <si>
    <t>Needle Beams</t>
  </si>
  <si>
    <t>NBCY</t>
  </si>
  <si>
    <t>NBCY = Needle Beams Cubic Yards</t>
  </si>
  <si>
    <t>31 48 00</t>
  </si>
  <si>
    <t>Underpinning</t>
  </si>
  <si>
    <t>UPCY</t>
  </si>
  <si>
    <t>UPCY = Underpinning Cubic Yards</t>
  </si>
  <si>
    <t>31 51 00</t>
  </si>
  <si>
    <t>Anchor Tiebacks</t>
  </si>
  <si>
    <t>ATBLF</t>
  </si>
  <si>
    <t>ATBLF = Anchor Tie-backs Lineal Feet</t>
  </si>
  <si>
    <t>31 52 00</t>
  </si>
  <si>
    <t>Cofferdams</t>
  </si>
  <si>
    <t>CVSFP</t>
  </si>
  <si>
    <t>CVSFP = Cofferdams Vertical Square Feet of Perimeter</t>
  </si>
  <si>
    <t>31 53 00</t>
  </si>
  <si>
    <t>Cribbing and Walers</t>
  </si>
  <si>
    <t>CWVSF</t>
  </si>
  <si>
    <t>CWVSF = Cribbing &amp; Walers Vertical Square Feet</t>
  </si>
  <si>
    <t>31 54 00</t>
  </si>
  <si>
    <t>Ground Freezing</t>
  </si>
  <si>
    <t>GFCY</t>
  </si>
  <si>
    <t>GFCY = Ground Freezing Cubic Yards</t>
  </si>
  <si>
    <t>31 62 00</t>
  </si>
  <si>
    <t>Driven Piles</t>
  </si>
  <si>
    <t>DPLF</t>
  </si>
  <si>
    <t>DPLF = Driven Piles Lineal Feet</t>
  </si>
  <si>
    <t>31 63 00</t>
  </si>
  <si>
    <t>Bored Piles</t>
  </si>
  <si>
    <t>BPCY</t>
  </si>
  <si>
    <t>BPCY = Bored Piles Cubic Yards</t>
  </si>
  <si>
    <t>31 64 00</t>
  </si>
  <si>
    <t>Caissons</t>
  </si>
  <si>
    <t>CASCY</t>
  </si>
  <si>
    <t>CASCY = Caisson Cubic Yards</t>
  </si>
  <si>
    <t>31 66 00</t>
  </si>
  <si>
    <t>Special Foundations</t>
  </si>
  <si>
    <t>31 68 00</t>
  </si>
  <si>
    <t>Foundation Anchors</t>
  </si>
  <si>
    <t>FALF</t>
  </si>
  <si>
    <t>FALF = Foundation Anchors Lineal Feet</t>
  </si>
  <si>
    <t>31 70 00</t>
  </si>
  <si>
    <t>Tunneling and Mining</t>
  </si>
  <si>
    <t>TAMCY</t>
  </si>
  <si>
    <t>TAMCY = Tunneling &amp; Mining Cubic Yards</t>
  </si>
  <si>
    <t>32 00 00</t>
  </si>
  <si>
    <t>EXTERIOR IMPROVEMENTS:</t>
  </si>
  <si>
    <t>32 11 00</t>
  </si>
  <si>
    <t>Base Courses</t>
  </si>
  <si>
    <t>BCCY</t>
  </si>
  <si>
    <t>BCCY = Base Course Cubic Yard</t>
  </si>
  <si>
    <t>32 12 16</t>
  </si>
  <si>
    <t>Asphalt Paving</t>
  </si>
  <si>
    <t>APPA</t>
  </si>
  <si>
    <t>APPA = Asphalt Paving Plan Area</t>
  </si>
  <si>
    <t>33 13 13</t>
  </si>
  <si>
    <t>Concrete Paving</t>
  </si>
  <si>
    <t>CPPA</t>
  </si>
  <si>
    <t>CPPA = Concrete Paving Plan Area</t>
  </si>
  <si>
    <t>32 14 00</t>
  </si>
  <si>
    <t>Unit Paving</t>
  </si>
  <si>
    <t>UPPA</t>
  </si>
  <si>
    <t>UPPA = Unit Paving Plan Area</t>
  </si>
  <si>
    <t>32 15 00</t>
  </si>
  <si>
    <t>Aggregate Surfacing</t>
  </si>
  <si>
    <t>ASCY</t>
  </si>
  <si>
    <t>ASCY = Aggregate Surfacing Cubic Yard</t>
  </si>
  <si>
    <t>32 16 01</t>
  </si>
  <si>
    <t>Curbs and Gutters</t>
  </si>
  <si>
    <t>C&amp;GLF</t>
  </si>
  <si>
    <t>C&amp;GLF = Curb &amp; Gutter Lineal Foot</t>
  </si>
  <si>
    <t>32 16 03</t>
  </si>
  <si>
    <t>Sidewalks</t>
  </si>
  <si>
    <t>SWPA</t>
  </si>
  <si>
    <t>SWPA = Sidewalk Plan Area</t>
  </si>
  <si>
    <t>32 16 05</t>
  </si>
  <si>
    <t>Driveways</t>
  </si>
  <si>
    <t>DWPA</t>
  </si>
  <si>
    <t>DWPA = Driveway Plan Area</t>
  </si>
  <si>
    <t>32 17 00</t>
  </si>
  <si>
    <t>Paving Specialties</t>
  </si>
  <si>
    <t>32 18 00</t>
  </si>
  <si>
    <t>Athletic and Recreational Surfacing</t>
  </si>
  <si>
    <t>ARSPA</t>
  </si>
  <si>
    <t>ARSPA =Athletic &amp; Recreational Surfacing Plan Area</t>
  </si>
  <si>
    <t>32 30 00</t>
  </si>
  <si>
    <t>Site Improvements</t>
  </si>
  <si>
    <t>32 31 00</t>
  </si>
  <si>
    <t>Fences and Gates</t>
  </si>
  <si>
    <t>F&amp;GLF</t>
  </si>
  <si>
    <t>F&amp;GLF = Fence &amp; Gates Lineal Feet</t>
  </si>
  <si>
    <t>32 32 00</t>
  </si>
  <si>
    <t>Retaining Walls</t>
  </si>
  <si>
    <t>RWVSF</t>
  </si>
  <si>
    <t>RWVSF = Retaining Wals Vertical Square Feet</t>
  </si>
  <si>
    <t>32 34 00</t>
  </si>
  <si>
    <t>Fabricated Bridges</t>
  </si>
  <si>
    <t>FBPA</t>
  </si>
  <si>
    <t>FBPA = Fabricated Bridges Plan Area</t>
  </si>
  <si>
    <t>32 35 00</t>
  </si>
  <si>
    <t>Screening Devices</t>
  </si>
  <si>
    <t>SDVSF</t>
  </si>
  <si>
    <t>SDVSF = Screening Devices Vertical Square Feet</t>
  </si>
  <si>
    <t>32 39 00</t>
  </si>
  <si>
    <t>Manufactured Site Specialties</t>
  </si>
  <si>
    <t>32 70 00</t>
  </si>
  <si>
    <t>Wetlands</t>
  </si>
  <si>
    <t>WTLPA</t>
  </si>
  <si>
    <t>WTLPA = Wetlands Plan Area</t>
  </si>
  <si>
    <t>32 80 00</t>
  </si>
  <si>
    <t>Irrigation</t>
  </si>
  <si>
    <t>IRRPA</t>
  </si>
  <si>
    <t>IRRPA = Irrigated Plan Area</t>
  </si>
  <si>
    <t>32 91 00</t>
  </si>
  <si>
    <t>Planting Preparation</t>
  </si>
  <si>
    <t>PPPA</t>
  </si>
  <si>
    <t>PPPA = Plant Preparation Plan Area</t>
  </si>
  <si>
    <t>32 92 00</t>
  </si>
  <si>
    <t>Turf and Grasses</t>
  </si>
  <si>
    <t>TGPA</t>
  </si>
  <si>
    <t>TGPA = Turf &amp; Grasses Plan Area</t>
  </si>
  <si>
    <t>32 93 00</t>
  </si>
  <si>
    <t>Plants</t>
  </si>
  <si>
    <t>PEA</t>
  </si>
  <si>
    <t>PEA = Plants Each (all species)</t>
  </si>
  <si>
    <t>32 94 00</t>
  </si>
  <si>
    <t>Planting Accessories</t>
  </si>
  <si>
    <t>PAEA</t>
  </si>
  <si>
    <t>PAEA = Plant Accessories Each</t>
  </si>
  <si>
    <t>33 00 00</t>
  </si>
  <si>
    <t>UTILITIES:</t>
  </si>
  <si>
    <t>33 11 00</t>
  </si>
  <si>
    <t>Water Utility Distribution Piping</t>
  </si>
  <si>
    <t>WUPLF</t>
  </si>
  <si>
    <t>WUPLF = Water Utility Piping Lineal Feet</t>
  </si>
  <si>
    <t>33 12 00</t>
  </si>
  <si>
    <t>Water Utility Distribution Equipment</t>
  </si>
  <si>
    <t>33 16 00</t>
  </si>
  <si>
    <t>Water Utility Storage Tanks</t>
  </si>
  <si>
    <t>WSGAL = Water Storage Tank Gallons</t>
  </si>
  <si>
    <t>33 20 00</t>
  </si>
  <si>
    <t>Wells</t>
  </si>
  <si>
    <t>WCGPM</t>
  </si>
  <si>
    <t>WCGPM = Well Capacity Gallons per Minute</t>
  </si>
  <si>
    <t>33 31 00</t>
  </si>
  <si>
    <t>Sanitary Utility Sewerage Piping</t>
  </si>
  <si>
    <t>SUPLF</t>
  </si>
  <si>
    <t>SUPLF = Sanitary Utility Piping Lineal Feet</t>
  </si>
  <si>
    <t>33 32 00</t>
  </si>
  <si>
    <t>Wastewater Utility Pumping Stations</t>
  </si>
  <si>
    <t>33 33 00</t>
  </si>
  <si>
    <t>Low Pressure Utility Sewerage</t>
  </si>
  <si>
    <t>33 34 00</t>
  </si>
  <si>
    <t>Sanitary Utility Sewerage Force Mains</t>
  </si>
  <si>
    <t>FMLF</t>
  </si>
  <si>
    <t>FMLF = Force Main Lineal Feet</t>
  </si>
  <si>
    <t>33 36 00</t>
  </si>
  <si>
    <t>Utility Septic Tanks</t>
  </si>
  <si>
    <t>STGAL</t>
  </si>
  <si>
    <t>STGAL = Septic Tank Capacity Gallons</t>
  </si>
  <si>
    <t>33 39 00</t>
  </si>
  <si>
    <t>Sanitary Utility Sewerage Structures</t>
  </si>
  <si>
    <t>SUSEA</t>
  </si>
  <si>
    <t>SUSEA = Sanitary Drainage Structures (MH's) Each</t>
  </si>
  <si>
    <t>33 41 00</t>
  </si>
  <si>
    <t>Storm Utility Drainage Piping</t>
  </si>
  <si>
    <t>STPLF</t>
  </si>
  <si>
    <t>STPLF = Storm Utility Piping Lineal Feet</t>
  </si>
  <si>
    <t>33 42 00</t>
  </si>
  <si>
    <t>Culverts</t>
  </si>
  <si>
    <t>CLF</t>
  </si>
  <si>
    <t>CLF = Culvert Piping Lineal Feet</t>
  </si>
  <si>
    <t>33 44 00</t>
  </si>
  <si>
    <t>Storm Utility Water Drains</t>
  </si>
  <si>
    <t>STDEA</t>
  </si>
  <si>
    <t>STDEA = Storm Utility Drains (CB's) Each</t>
  </si>
  <si>
    <t>33 45 00</t>
  </si>
  <si>
    <t>Storm Utility Drainage Pumps</t>
  </si>
  <si>
    <t>STPEA</t>
  </si>
  <si>
    <t>STPEA = Storm Utility Pumps Each</t>
  </si>
  <si>
    <t>33 46 00</t>
  </si>
  <si>
    <t>Subdrainage</t>
  </si>
  <si>
    <t>SDPLF</t>
  </si>
  <si>
    <t>SDPLF = Subdrainage Piping Lineal Feet</t>
  </si>
  <si>
    <t>33 49 00</t>
  </si>
  <si>
    <t>Storm Drainage Structures</t>
  </si>
  <si>
    <t>STSEA</t>
  </si>
  <si>
    <t>STSEA = Storm Drainage Structures (MH's) Each</t>
  </si>
  <si>
    <t>33 51 00</t>
  </si>
  <si>
    <t>Natural-Gas Distribution</t>
  </si>
  <si>
    <t>NGDLF</t>
  </si>
  <si>
    <t>NGDLF = Natural Gas Distribution Lineal Feet</t>
  </si>
  <si>
    <t>33 52 00</t>
  </si>
  <si>
    <t>Liquid Fuel Distribution</t>
  </si>
  <si>
    <t>LFDLF</t>
  </si>
  <si>
    <t>LFDLF = Liquid Fuel Distribution Lineal Feet</t>
  </si>
  <si>
    <t>33 56 00</t>
  </si>
  <si>
    <t>Fuel-Storage Tanks</t>
  </si>
  <si>
    <t>FSGAL</t>
  </si>
  <si>
    <t>FSGAL = Fuel Storage Tank Capacity Gallons</t>
  </si>
  <si>
    <t>33 61 00</t>
  </si>
  <si>
    <t>Hydronic Energy Distribution</t>
  </si>
  <si>
    <t>HEDLF</t>
  </si>
  <si>
    <t>33 63 00</t>
  </si>
  <si>
    <t>Steam Energy Distribution</t>
  </si>
  <si>
    <t>SEDLF</t>
  </si>
  <si>
    <t>33 72 00</t>
  </si>
  <si>
    <t>Utility Substations</t>
  </si>
  <si>
    <t>KVA</t>
  </si>
  <si>
    <t>KVA = Kilo-Volt Amperes</t>
  </si>
  <si>
    <t>33 73 00</t>
  </si>
  <si>
    <t>Utility Transformers</t>
  </si>
  <si>
    <t>33 75 00</t>
  </si>
  <si>
    <t>High-Voltage Switchgear and Protection Devices</t>
  </si>
  <si>
    <t>33 77 00</t>
  </si>
  <si>
    <t>Medium-Voltage Utility Switchgear and Protection Devices</t>
  </si>
  <si>
    <t>33 79 00</t>
  </si>
  <si>
    <t>Site Grounding</t>
  </si>
  <si>
    <t>33 82 00</t>
  </si>
  <si>
    <t>Communications Distribution</t>
  </si>
  <si>
    <t>33 83 00</t>
  </si>
  <si>
    <t>Wireless Communications Distribution</t>
  </si>
  <si>
    <t>&lt;&lt; TEST</t>
  </si>
  <si>
    <t>UNIFORMAT 2 ESTIMATE - CONCEPTUAL BUDGET DETAIL</t>
  </si>
  <si>
    <t>LEVEL 1 / LEVEL 2 INFORMATION</t>
  </si>
  <si>
    <t>CONSTRUCTION TRADES SUBTOTAL</t>
  </si>
  <si>
    <t>SPECIAL CONSTRUCTION  &amp; DEMOLITION</t>
  </si>
  <si>
    <t>F20 - SELECTIVE BUILDING DEMOLITION</t>
  </si>
  <si>
    <t>SUBTOTAL SPECIAL CONSTR  &amp; DEMO</t>
  </si>
  <si>
    <t>LEVEL 1 SUMMARY SUBTOTALS</t>
  </si>
  <si>
    <t>CONSTRUCTION BASE</t>
  </si>
  <si>
    <t>CONSTRUCTION SUBTOTAL</t>
  </si>
  <si>
    <t>CM or GC Personnel</t>
  </si>
  <si>
    <t>CM Fee or GC Profit</t>
  </si>
  <si>
    <t>CM Contingency</t>
  </si>
  <si>
    <t>CM or GC General Conditions</t>
  </si>
  <si>
    <t>FIXED LIMIT OF CONSTRUCTION COST</t>
  </si>
  <si>
    <t>Allowance #1</t>
  </si>
  <si>
    <t>Allowance #2</t>
  </si>
  <si>
    <t>Allowance #3</t>
  </si>
  <si>
    <t>Allowance #4</t>
  </si>
  <si>
    <t>Description #1</t>
  </si>
  <si>
    <t>Description #2</t>
  </si>
  <si>
    <t>Contingency</t>
  </si>
  <si>
    <t>"D"</t>
  </si>
  <si>
    <r>
      <t>LEVEL 1 /</t>
    </r>
    <r>
      <rPr>
        <sz val="10"/>
        <rFont val="Arial"/>
        <family val="2"/>
      </rPr>
      <t xml:space="preserve"> LEVEL 2 INFORMATION</t>
    </r>
  </si>
  <si>
    <t>Allowance #5</t>
  </si>
  <si>
    <t>Allowance #6</t>
  </si>
  <si>
    <t>Allowance #7</t>
  </si>
  <si>
    <t>Allowance #8</t>
  </si>
  <si>
    <t>Alternate #3</t>
  </si>
  <si>
    <t>Alternate #4</t>
  </si>
  <si>
    <t>Alternate #5</t>
  </si>
  <si>
    <t>Alternate #6</t>
  </si>
  <si>
    <t>&lt;&lt; INPUT ONE WORD DESCRIPTION &amp; THIS UNIT VALUE IF APPLICABLE</t>
  </si>
  <si>
    <t>Tree Removal</t>
  </si>
  <si>
    <t>PVC Storm Piping</t>
  </si>
  <si>
    <t>Add Eave Detail F</t>
  </si>
  <si>
    <t>Delete Eave Detail B</t>
  </si>
  <si>
    <t>Add Penthouse</t>
  </si>
  <si>
    <t>Add Tree Protection</t>
  </si>
  <si>
    <t>Alternate #7</t>
  </si>
  <si>
    <t>Alternate #8</t>
  </si>
  <si>
    <t>P</t>
  </si>
  <si>
    <r>
      <t xml:space="preserve">¹ </t>
    </r>
    <r>
      <rPr>
        <sz val="10"/>
        <rFont val="Arial"/>
        <family val="2"/>
      </rPr>
      <t>Budget = $$/SF x Building Gross Area</t>
    </r>
  </si>
  <si>
    <r>
      <t xml:space="preserve">² </t>
    </r>
    <r>
      <rPr>
        <sz val="10"/>
        <rFont val="Arial"/>
        <family val="2"/>
      </rPr>
      <t>% of Total = Budget/Fixed Limit of Construction Cost</t>
    </r>
  </si>
  <si>
    <t>¹ Budget = $$/SF x Building Gross Area</t>
  </si>
  <si>
    <t>² % of Total = Budget/Fixed Limit of Construction Cost</t>
  </si>
  <si>
    <t>CM Pre-Construction Services</t>
  </si>
  <si>
    <t>CSI DETAIL BREAKDOWN</t>
  </si>
  <si>
    <t>Text 1</t>
  </si>
  <si>
    <t>Text 2</t>
  </si>
  <si>
    <t>Text 3</t>
  </si>
  <si>
    <t>Text 4</t>
  </si>
  <si>
    <t>Text 5</t>
  </si>
  <si>
    <t>Text 6</t>
  </si>
  <si>
    <t>Text 7</t>
  </si>
  <si>
    <t>Text 8</t>
  </si>
  <si>
    <t>Related Construction Cost ALLOWANCES:</t>
  </si>
  <si>
    <t>Enter Building Name Here</t>
  </si>
  <si>
    <t xml:space="preserve">Enter Project Name Here </t>
  </si>
  <si>
    <t>xx/xx/20xx</t>
  </si>
  <si>
    <t>Document Date:  4/21/2022</t>
  </si>
  <si>
    <t>Allowance for Undocumented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</si>
</sst>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#,##0&quot; GSF&quot;"/>
    <numFmt numFmtId="165" formatCode="[$-409]mmmm\ d\,\ yyyy;@"/>
    <numFmt numFmtId="166" formatCode="##0.0&quot; Acre&quot;"/>
    <numFmt numFmtId="167" formatCode="m/d/yyyy;@"/>
    <numFmt numFmtId="168" formatCode="_(* #,##0.00_);_(* \(#,##0.00\);_(* &quot;-&quot;_);_(@_)"/>
    <numFmt numFmtId="169" formatCode="&quot;Escalation - ENTER HERE: &quot;##.00%&quot; per year&quot;"/>
    <numFmt numFmtId="170" formatCode="&quot;Escalation - &quot;##.00%&quot; per year&quot;"/>
    <numFmt numFmtId="171" formatCode="[$-409]mmmm\-yy;@"/>
    <numFmt numFmtId="172" formatCode="_(&quot;$&quot;* #,##0_);_(&quot;$&quot;* \(#,##0\);_(&quot;$&quot;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1"/>
      <color theme="1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FF9FF"/>
        <bgColor indexed="64"/>
      </patternFill>
    </fill>
    <fill>
      <patternFill patternType="solid">
        <fgColor rgb="FFFFFFD9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B4"/>
      </left>
      <right style="medium">
        <color rgb="FF0000B4"/>
      </right>
      <top style="medium">
        <color rgb="FF0000B4"/>
      </top>
      <bottom style="medium">
        <color rgb="FF0000B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7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9" fontId="3" fillId="0" borderId="0" xfId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3" fillId="0" borderId="12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7" xfId="0" applyFont="1" applyBorder="1" applyProtection="1"/>
    <xf numFmtId="0" fontId="0" fillId="0" borderId="2" xfId="0" applyFill="1" applyBorder="1" applyProtection="1"/>
    <xf numFmtId="0" fontId="0" fillId="0" borderId="1" xfId="0" applyFill="1" applyBorder="1" applyProtection="1"/>
    <xf numFmtId="42" fontId="4" fillId="2" borderId="5" xfId="0" applyNumberFormat="1" applyFont="1" applyFill="1" applyBorder="1" applyAlignment="1" applyProtection="1">
      <protection locked="0"/>
    </xf>
    <xf numFmtId="42" fontId="4" fillId="0" borderId="5" xfId="0" applyNumberFormat="1" applyFont="1" applyFill="1" applyBorder="1" applyAlignment="1" applyProtection="1">
      <protection locked="0"/>
    </xf>
    <xf numFmtId="44" fontId="4" fillId="0" borderId="5" xfId="0" applyNumberFormat="1" applyFont="1" applyBorder="1" applyAlignment="1" applyProtection="1"/>
    <xf numFmtId="10" fontId="3" fillId="0" borderId="1" xfId="1" applyNumberFormat="1" applyFont="1" applyBorder="1" applyAlignment="1" applyProtection="1"/>
    <xf numFmtId="0" fontId="0" fillId="0" borderId="0" xfId="0" applyFill="1"/>
    <xf numFmtId="164" fontId="0" fillId="2" borderId="31" xfId="0" applyNumberFormat="1" applyFill="1" applyBorder="1" applyAlignment="1" applyProtection="1">
      <alignment horizontal="left" wrapText="1" indent="1"/>
    </xf>
    <xf numFmtId="166" fontId="0" fillId="2" borderId="18" xfId="0" applyNumberFormat="1" applyFill="1" applyBorder="1" applyAlignment="1" applyProtection="1">
      <alignment horizontal="left" wrapText="1" indent="1"/>
    </xf>
    <xf numFmtId="167" fontId="0" fillId="0" borderId="0" xfId="0" applyNumberFormat="1" applyFill="1" applyAlignment="1">
      <alignment horizontal="left"/>
    </xf>
    <xf numFmtId="167" fontId="10" fillId="0" borderId="0" xfId="0" applyNumberFormat="1" applyFont="1" applyFill="1" applyAlignment="1">
      <alignment horizontal="left"/>
    </xf>
    <xf numFmtId="0" fontId="1" fillId="0" borderId="0" xfId="0" applyFont="1"/>
    <xf numFmtId="0" fontId="0" fillId="2" borderId="11" xfId="0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0" fontId="12" fillId="0" borderId="0" xfId="0" applyFont="1" applyFill="1"/>
    <xf numFmtId="0" fontId="0" fillId="3" borderId="11" xfId="0" applyFill="1" applyBorder="1" applyAlignment="1" applyProtection="1">
      <alignment horizontal="center"/>
    </xf>
    <xf numFmtId="0" fontId="12" fillId="0" borderId="0" xfId="0" applyFont="1"/>
    <xf numFmtId="0" fontId="3" fillId="3" borderId="13" xfId="0" applyFont="1" applyFill="1" applyBorder="1" applyAlignment="1" applyProtection="1"/>
    <xf numFmtId="0" fontId="3" fillId="3" borderId="12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49" fontId="7" fillId="3" borderId="4" xfId="0" applyNumberFormat="1" applyFont="1" applyFill="1" applyBorder="1" applyAlignment="1">
      <alignment horizontal="center"/>
    </xf>
    <xf numFmtId="0" fontId="7" fillId="3" borderId="9" xfId="0" applyFont="1" applyFill="1" applyBorder="1"/>
    <xf numFmtId="0" fontId="10" fillId="3" borderId="1" xfId="0" applyFont="1" applyFill="1" applyBorder="1"/>
    <xf numFmtId="41" fontId="10" fillId="3" borderId="5" xfId="0" applyNumberFormat="1" applyFont="1" applyFill="1" applyBorder="1" applyAlignment="1"/>
    <xf numFmtId="0" fontId="10" fillId="3" borderId="5" xfId="0" applyFont="1" applyFill="1" applyBorder="1" applyAlignment="1">
      <alignment horizontal="center"/>
    </xf>
    <xf numFmtId="44" fontId="10" fillId="3" borderId="5" xfId="0" applyNumberFormat="1" applyFont="1" applyFill="1" applyBorder="1" applyAlignment="1"/>
    <xf numFmtId="42" fontId="10" fillId="3" borderId="5" xfId="0" applyNumberFormat="1" applyFont="1" applyFill="1" applyBorder="1" applyAlignment="1"/>
    <xf numFmtId="0" fontId="10" fillId="0" borderId="0" xfId="0" applyFont="1" applyFill="1"/>
    <xf numFmtId="0" fontId="10" fillId="0" borderId="0" xfId="0" applyFont="1"/>
    <xf numFmtId="0" fontId="10" fillId="0" borderId="5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left" indent="1"/>
      <protection locked="0"/>
    </xf>
    <xf numFmtId="0" fontId="10" fillId="0" borderId="0" xfId="0" applyFont="1" applyBorder="1" applyProtection="1">
      <protection locked="0"/>
    </xf>
    <xf numFmtId="41" fontId="10" fillId="2" borderId="5" xfId="0" applyNumberFormat="1" applyFont="1" applyFill="1" applyBorder="1" applyAlignment="1" applyProtection="1"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44" fontId="10" fillId="0" borderId="5" xfId="0" applyNumberFormat="1" applyFont="1" applyFill="1" applyBorder="1" applyAlignment="1" applyProtection="1">
      <protection locked="0"/>
    </xf>
    <xf numFmtId="42" fontId="10" fillId="2" borderId="5" xfId="0" applyNumberFormat="1" applyFont="1" applyFill="1" applyBorder="1" applyAlignment="1" applyProtection="1">
      <protection locked="0"/>
    </xf>
    <xf numFmtId="0" fontId="10" fillId="0" borderId="3" xfId="0" applyFont="1" applyBorder="1" applyProtection="1">
      <protection locked="0"/>
    </xf>
    <xf numFmtId="0" fontId="7" fillId="3" borderId="11" xfId="0" applyFont="1" applyFill="1" applyBorder="1" applyAlignment="1">
      <alignment horizontal="center"/>
    </xf>
    <xf numFmtId="0" fontId="7" fillId="3" borderId="13" xfId="0" applyFont="1" applyFill="1" applyBorder="1"/>
    <xf numFmtId="0" fontId="7" fillId="3" borderId="15" xfId="0" applyFont="1" applyFill="1" applyBorder="1" applyAlignment="1">
      <alignment horizontal="right"/>
    </xf>
    <xf numFmtId="41" fontId="10" fillId="3" borderId="11" xfId="0" applyNumberFormat="1" applyFont="1" applyFill="1" applyBorder="1" applyAlignment="1"/>
    <xf numFmtId="0" fontId="10" fillId="3" borderId="11" xfId="0" applyFont="1" applyFill="1" applyBorder="1" applyAlignment="1">
      <alignment horizontal="center"/>
    </xf>
    <xf numFmtId="44" fontId="10" fillId="3" borderId="11" xfId="0" applyNumberFormat="1" applyFont="1" applyFill="1" applyBorder="1" applyAlignment="1"/>
    <xf numFmtId="42" fontId="7" fillId="3" borderId="11" xfId="0" applyNumberFormat="1" applyFont="1" applyFill="1" applyBorder="1" applyAlignment="1"/>
    <xf numFmtId="0" fontId="10" fillId="3" borderId="0" xfId="0" applyFont="1" applyFill="1" applyBorder="1"/>
    <xf numFmtId="0" fontId="10" fillId="0" borderId="2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0" fillId="3" borderId="7" xfId="0" applyFont="1" applyFill="1" applyBorder="1"/>
    <xf numFmtId="168" fontId="10" fillId="2" borderId="5" xfId="0" applyNumberFormat="1" applyFont="1" applyFill="1" applyBorder="1" applyAlignment="1" applyProtection="1">
      <protection locked="0"/>
    </xf>
    <xf numFmtId="0" fontId="7" fillId="0" borderId="5" xfId="0" applyFont="1" applyBorder="1" applyAlignment="1" applyProtection="1">
      <alignment horizontal="center"/>
      <protection locked="0"/>
    </xf>
    <xf numFmtId="49" fontId="7" fillId="3" borderId="4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41" fontId="10" fillId="3" borderId="5" xfId="0" applyNumberFormat="1" applyFont="1" applyFill="1" applyBorder="1" applyAlignment="1" applyProtection="1"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44" fontId="10" fillId="3" borderId="5" xfId="0" applyNumberFormat="1" applyFont="1" applyFill="1" applyBorder="1" applyAlignment="1" applyProtection="1">
      <protection locked="0"/>
    </xf>
    <xf numFmtId="42" fontId="10" fillId="3" borderId="5" xfId="0" applyNumberFormat="1" applyFont="1" applyFill="1" applyBorder="1" applyAlignment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0" fillId="0" borderId="12" xfId="0" applyFont="1" applyBorder="1" applyProtection="1">
      <protection locked="0"/>
    </xf>
    <xf numFmtId="0" fontId="7" fillId="0" borderId="6" xfId="0" applyFont="1" applyBorder="1" applyAlignment="1" applyProtection="1">
      <alignment horizontal="left" indent="1"/>
      <protection locked="0"/>
    </xf>
    <xf numFmtId="0" fontId="10" fillId="4" borderId="0" xfId="0" applyFont="1" applyFill="1"/>
    <xf numFmtId="0" fontId="3" fillId="0" borderId="6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165" fontId="0" fillId="0" borderId="0" xfId="0" applyNumberFormat="1" applyFill="1" applyAlignment="1" applyProtection="1">
      <alignment horizontal="left" vertical="center"/>
      <protection locked="0"/>
    </xf>
    <xf numFmtId="164" fontId="0" fillId="0" borderId="0" xfId="0" applyNumberFormat="1" applyFill="1" applyAlignment="1" applyProtection="1">
      <alignment horizontal="left" vertical="center" wrapText="1"/>
      <protection locked="0"/>
    </xf>
    <xf numFmtId="0" fontId="3" fillId="0" borderId="0" xfId="0" applyFont="1" applyBorder="1" applyProtection="1"/>
    <xf numFmtId="0" fontId="3" fillId="0" borderId="41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9" fontId="3" fillId="0" borderId="1" xfId="1" applyFont="1" applyBorder="1" applyAlignment="1" applyProtection="1">
      <alignment horizontal="center"/>
    </xf>
    <xf numFmtId="0" fontId="3" fillId="0" borderId="44" xfId="0" applyFont="1" applyBorder="1" applyAlignment="1" applyProtection="1">
      <alignment horizontal="center"/>
    </xf>
    <xf numFmtId="9" fontId="3" fillId="0" borderId="3" xfId="1" applyFont="1" applyBorder="1" applyAlignment="1" applyProtection="1">
      <alignment horizontal="center"/>
    </xf>
    <xf numFmtId="0" fontId="3" fillId="0" borderId="3" xfId="0" applyFont="1" applyBorder="1" applyProtection="1"/>
    <xf numFmtId="0" fontId="0" fillId="0" borderId="0" xfId="0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/>
    </xf>
    <xf numFmtId="42" fontId="4" fillId="0" borderId="33" xfId="0" applyNumberFormat="1" applyFont="1" applyFill="1" applyBorder="1" applyAlignment="1" applyProtection="1">
      <alignment horizontal="left" vertical="center"/>
    </xf>
    <xf numFmtId="42" fontId="4" fillId="0" borderId="20" xfId="0" applyNumberFormat="1" applyFont="1" applyFill="1" applyBorder="1" applyAlignment="1" applyProtection="1">
      <alignment vertical="center"/>
    </xf>
    <xf numFmtId="44" fontId="4" fillId="0" borderId="19" xfId="0" applyNumberFormat="1" applyFont="1" applyFill="1" applyBorder="1" applyAlignment="1" applyProtection="1">
      <alignment vertical="center"/>
    </xf>
    <xf numFmtId="10" fontId="4" fillId="0" borderId="25" xfId="1" applyNumberFormat="1" applyFont="1" applyFill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left" vertical="center"/>
    </xf>
    <xf numFmtId="42" fontId="4" fillId="0" borderId="37" xfId="0" applyNumberFormat="1" applyFont="1" applyFill="1" applyBorder="1" applyAlignment="1" applyProtection="1">
      <alignment vertical="center"/>
    </xf>
    <xf numFmtId="44" fontId="4" fillId="0" borderId="31" xfId="0" applyNumberFormat="1" applyFont="1" applyFill="1" applyBorder="1" applyAlignment="1" applyProtection="1">
      <alignment vertical="center"/>
    </xf>
    <xf numFmtId="10" fontId="4" fillId="0" borderId="27" xfId="1" applyNumberFormat="1" applyFont="1" applyFill="1" applyBorder="1" applyAlignment="1" applyProtection="1">
      <alignment vertical="center"/>
    </xf>
    <xf numFmtId="10" fontId="4" fillId="0" borderId="23" xfId="1" applyNumberFormat="1" applyFont="1" applyFill="1" applyBorder="1" applyAlignment="1" applyProtection="1">
      <alignment vertical="center"/>
    </xf>
    <xf numFmtId="0" fontId="1" fillId="0" borderId="17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left" vertical="center"/>
    </xf>
    <xf numFmtId="44" fontId="4" fillId="0" borderId="18" xfId="0" applyNumberFormat="1" applyFont="1" applyFill="1" applyBorder="1" applyAlignment="1" applyProtection="1">
      <alignment vertical="center"/>
    </xf>
    <xf numFmtId="10" fontId="4" fillId="0" borderId="22" xfId="1" applyNumberFormat="1" applyFont="1" applyFill="1" applyBorder="1" applyAlignment="1" applyProtection="1">
      <alignment vertical="center"/>
    </xf>
    <xf numFmtId="0" fontId="4" fillId="0" borderId="30" xfId="0" applyFont="1" applyFill="1" applyBorder="1" applyAlignment="1" applyProtection="1">
      <alignment horizontal="left" vertical="center"/>
    </xf>
    <xf numFmtId="42" fontId="4" fillId="0" borderId="21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21" xfId="0" applyFont="1" applyBorder="1" applyAlignment="1" applyProtection="1">
      <alignment horizontal="left" vertical="center" indent="1"/>
    </xf>
    <xf numFmtId="0" fontId="1" fillId="0" borderId="40" xfId="0" applyFont="1" applyBorder="1" applyAlignment="1" applyProtection="1">
      <alignment horizontal="left" vertical="center" indent="1"/>
    </xf>
    <xf numFmtId="0" fontId="1" fillId="0" borderId="37" xfId="0" applyFont="1" applyBorder="1" applyAlignment="1" applyProtection="1">
      <alignment horizontal="left" vertical="center" indent="1"/>
    </xf>
    <xf numFmtId="0" fontId="1" fillId="0" borderId="7" xfId="0" applyFont="1" applyBorder="1" applyProtection="1"/>
    <xf numFmtId="0" fontId="1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19" fillId="0" borderId="0" xfId="0" applyFont="1" applyBorder="1" applyProtection="1"/>
    <xf numFmtId="0" fontId="19" fillId="0" borderId="0" xfId="0" applyFont="1" applyBorder="1" applyAlignment="1" applyProtection="1">
      <alignment horizontal="right" indent="2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19" fillId="0" borderId="0" xfId="0" applyFont="1" applyBorder="1" applyAlignment="1" applyProtection="1">
      <alignment horizontal="right" indent="1"/>
      <protection locked="0"/>
    </xf>
    <xf numFmtId="0" fontId="19" fillId="0" borderId="0" xfId="0" applyFont="1" applyBorder="1" applyProtection="1">
      <protection locked="0"/>
    </xf>
    <xf numFmtId="42" fontId="4" fillId="2" borderId="50" xfId="0" applyNumberFormat="1" applyFont="1" applyFill="1" applyBorder="1" applyAlignment="1" applyProtection="1">
      <protection locked="0"/>
    </xf>
    <xf numFmtId="10" fontId="4" fillId="0" borderId="5" xfId="1" applyNumberFormat="1" applyFont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17" fillId="0" borderId="29" xfId="0" applyFont="1" applyFill="1" applyBorder="1" applyAlignment="1" applyProtection="1">
      <alignment vertical="center"/>
    </xf>
    <xf numFmtId="10" fontId="4" fillId="0" borderId="2" xfId="1" applyNumberFormat="1" applyFont="1" applyBorder="1" applyAlignment="1" applyProtection="1"/>
    <xf numFmtId="0" fontId="3" fillId="0" borderId="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0" fontId="4" fillId="0" borderId="2" xfId="1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 vertical="center"/>
    </xf>
    <xf numFmtId="10" fontId="4" fillId="0" borderId="42" xfId="1" applyNumberFormat="1" applyFont="1" applyBorder="1" applyAlignment="1" applyProtection="1">
      <alignment horizontal="center" vertical="center"/>
    </xf>
    <xf numFmtId="10" fontId="15" fillId="0" borderId="46" xfId="1" applyNumberFormat="1" applyFont="1" applyBorder="1" applyAlignment="1" applyProtection="1">
      <alignment horizontal="center" vertical="center"/>
    </xf>
    <xf numFmtId="44" fontId="15" fillId="0" borderId="35" xfId="0" applyNumberFormat="1" applyFont="1" applyFill="1" applyBorder="1" applyAlignment="1" applyProtection="1">
      <alignment horizontal="center" vertical="center"/>
    </xf>
    <xf numFmtId="10" fontId="15" fillId="0" borderId="36" xfId="1" applyNumberFormat="1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center"/>
    </xf>
    <xf numFmtId="10" fontId="15" fillId="0" borderId="47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7" fillId="0" borderId="12" xfId="0" applyFont="1" applyFill="1" applyBorder="1" applyAlignment="1" applyProtection="1">
      <alignment horizontal="left" vertical="center"/>
    </xf>
    <xf numFmtId="42" fontId="15" fillId="0" borderId="16" xfId="0" applyNumberFormat="1" applyFont="1" applyFill="1" applyBorder="1" applyAlignment="1" applyProtection="1">
      <alignment horizontal="center" vertical="center"/>
    </xf>
    <xf numFmtId="42" fontId="4" fillId="0" borderId="55" xfId="0" applyNumberFormat="1" applyFont="1" applyBorder="1" applyAlignment="1" applyProtection="1">
      <alignment horizontal="center" vertical="center"/>
    </xf>
    <xf numFmtId="42" fontId="15" fillId="0" borderId="18" xfId="0" applyNumberFormat="1" applyFont="1" applyBorder="1" applyAlignment="1" applyProtection="1">
      <alignment horizontal="center" vertical="center"/>
    </xf>
    <xf numFmtId="42" fontId="4" fillId="0" borderId="19" xfId="0" applyNumberFormat="1" applyFont="1" applyBorder="1" applyAlignment="1" applyProtection="1">
      <alignment horizontal="center" vertical="center"/>
    </xf>
    <xf numFmtId="42" fontId="15" fillId="0" borderId="58" xfId="0" applyNumberFormat="1" applyFont="1" applyFill="1" applyBorder="1" applyAlignment="1" applyProtection="1">
      <alignment horizontal="center" vertical="center"/>
    </xf>
    <xf numFmtId="42" fontId="4" fillId="0" borderId="55" xfId="0" applyNumberFormat="1" applyFont="1" applyBorder="1" applyAlignment="1" applyProtection="1"/>
    <xf numFmtId="42" fontId="3" fillId="0" borderId="44" xfId="0" applyNumberFormat="1" applyFont="1" applyBorder="1" applyAlignment="1" applyProtection="1"/>
    <xf numFmtId="44" fontId="4" fillId="0" borderId="39" xfId="0" applyNumberFormat="1" applyFont="1" applyFill="1" applyBorder="1" applyAlignment="1" applyProtection="1">
      <alignment horizontal="center" vertical="center"/>
    </xf>
    <xf numFmtId="44" fontId="4" fillId="0" borderId="53" xfId="0" applyNumberFormat="1" applyFont="1" applyFill="1" applyBorder="1" applyAlignment="1" applyProtection="1">
      <alignment horizontal="center" vertical="center"/>
    </xf>
    <xf numFmtId="44" fontId="15" fillId="0" borderId="30" xfId="0" applyNumberFormat="1" applyFont="1" applyFill="1" applyBorder="1" applyAlignment="1" applyProtection="1">
      <alignment horizontal="center" vertical="center"/>
    </xf>
    <xf numFmtId="44" fontId="4" fillId="0" borderId="33" xfId="0" applyNumberFormat="1" applyFont="1" applyFill="1" applyBorder="1" applyAlignment="1" applyProtection="1">
      <alignment horizontal="center" vertical="center"/>
    </xf>
    <xf numFmtId="44" fontId="15" fillId="0" borderId="57" xfId="0" applyNumberFormat="1" applyFont="1" applyFill="1" applyBorder="1" applyAlignment="1" applyProtection="1">
      <alignment horizontal="center" vertical="center"/>
    </xf>
    <xf numFmtId="44" fontId="4" fillId="0" borderId="59" xfId="0" applyNumberFormat="1" applyFont="1" applyFill="1" applyBorder="1" applyAlignment="1" applyProtection="1"/>
    <xf numFmtId="44" fontId="3" fillId="0" borderId="59" xfId="0" applyNumberFormat="1" applyFont="1" applyBorder="1" applyAlignment="1" applyProtection="1"/>
    <xf numFmtId="0" fontId="19" fillId="0" borderId="12" xfId="0" applyFont="1" applyBorder="1" applyAlignment="1" applyProtection="1">
      <alignment horizontal="right" indent="1"/>
      <protection locked="0"/>
    </xf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19" fillId="0" borderId="32" xfId="0" applyFont="1" applyFill="1" applyBorder="1" applyAlignment="1" applyProtection="1">
      <alignment horizontal="center"/>
      <protection locked="0"/>
    </xf>
    <xf numFmtId="0" fontId="19" fillId="0" borderId="12" xfId="0" applyFont="1" applyFill="1" applyBorder="1" applyAlignment="1" applyProtection="1">
      <alignment horizontal="center"/>
      <protection locked="0"/>
    </xf>
    <xf numFmtId="164" fontId="19" fillId="0" borderId="0" xfId="0" applyNumberFormat="1" applyFont="1" applyAlignment="1" applyProtection="1">
      <alignment horizontal="left" wrapText="1" indent="1"/>
    </xf>
    <xf numFmtId="165" fontId="19" fillId="0" borderId="0" xfId="0" applyNumberFormat="1" applyFont="1" applyAlignment="1" applyProtection="1">
      <alignment horizontal="left" wrapText="1" inden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42" fontId="4" fillId="0" borderId="55" xfId="0" applyNumberFormat="1" applyFont="1" applyBorder="1" applyAlignment="1" applyProtection="1">
      <protection locked="0"/>
    </xf>
    <xf numFmtId="10" fontId="4" fillId="0" borderId="2" xfId="1" applyNumberFormat="1" applyFont="1" applyBorder="1" applyAlignment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44" fontId="4" fillId="0" borderId="55" xfId="0" applyNumberFormat="1" applyFont="1" applyFill="1" applyBorder="1" applyAlignment="1" applyProtection="1">
      <protection locked="0"/>
    </xf>
    <xf numFmtId="44" fontId="4" fillId="0" borderId="53" xfId="0" applyNumberFormat="1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21" fillId="0" borderId="56" xfId="0" applyFont="1" applyFill="1" applyBorder="1" applyAlignment="1" applyProtection="1">
      <alignment horizontal="left"/>
      <protection locked="0"/>
    </xf>
    <xf numFmtId="44" fontId="4" fillId="0" borderId="56" xfId="0" applyNumberFormat="1" applyFont="1" applyFill="1" applyBorder="1" applyAlignment="1" applyProtection="1">
      <protection locked="0"/>
    </xf>
    <xf numFmtId="10" fontId="4" fillId="0" borderId="3" xfId="1" applyNumberFormat="1" applyFont="1" applyBorder="1" applyAlignment="1" applyProtection="1">
      <protection locked="0"/>
    </xf>
    <xf numFmtId="0" fontId="0" fillId="0" borderId="0" xfId="0" applyBorder="1" applyProtection="1">
      <protection locked="0"/>
    </xf>
    <xf numFmtId="10" fontId="4" fillId="0" borderId="54" xfId="1" applyNumberFormat="1" applyFont="1" applyBorder="1" applyAlignment="1" applyProtection="1"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42" fontId="4" fillId="0" borderId="43" xfId="0" applyNumberFormat="1" applyFont="1" applyBorder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6" fontId="19" fillId="0" borderId="0" xfId="0" applyNumberFormat="1" applyFont="1" applyFill="1" applyBorder="1" applyAlignment="1" applyProtection="1">
      <alignment horizontal="left" wrapText="1" indent="1"/>
    </xf>
    <xf numFmtId="170" fontId="21" fillId="0" borderId="32" xfId="0" applyNumberFormat="1" applyFont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34" xfId="0" applyFont="1" applyFill="1" applyBorder="1" applyAlignment="1" applyProtection="1">
      <alignment vertical="center"/>
    </xf>
    <xf numFmtId="0" fontId="3" fillId="5" borderId="35" xfId="0" applyFont="1" applyFill="1" applyBorder="1" applyAlignment="1" applyProtection="1">
      <alignment horizontal="right" vertical="center"/>
    </xf>
    <xf numFmtId="42" fontId="3" fillId="5" borderId="35" xfId="0" applyNumberFormat="1" applyFont="1" applyFill="1" applyBorder="1" applyAlignment="1" applyProtection="1">
      <alignment vertical="center"/>
    </xf>
    <xf numFmtId="44" fontId="3" fillId="5" borderId="35" xfId="0" applyNumberFormat="1" applyFont="1" applyFill="1" applyBorder="1" applyAlignment="1" applyProtection="1">
      <alignment vertical="center"/>
    </xf>
    <xf numFmtId="10" fontId="3" fillId="5" borderId="36" xfId="1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9" fontId="3" fillId="0" borderId="0" xfId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44" fontId="4" fillId="0" borderId="5" xfId="0" applyNumberFormat="1" applyFont="1" applyBorder="1" applyAlignment="1" applyProtection="1">
      <protection locked="0"/>
    </xf>
    <xf numFmtId="10" fontId="4" fillId="0" borderId="5" xfId="1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3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left" indent="3"/>
      <protection locked="0"/>
    </xf>
    <xf numFmtId="0" fontId="1" fillId="0" borderId="12" xfId="0" applyFont="1" applyBorder="1" applyProtection="1">
      <protection locked="0"/>
    </xf>
    <xf numFmtId="0" fontId="0" fillId="0" borderId="3" xfId="0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4" fontId="4" fillId="0" borderId="8" xfId="0" applyNumberFormat="1" applyFont="1" applyBorder="1" applyAlignment="1" applyProtection="1">
      <protection locked="0"/>
    </xf>
    <xf numFmtId="10" fontId="4" fillId="0" borderId="8" xfId="1" applyNumberFormat="1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right" vertical="center" indent="2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10" fontId="4" fillId="0" borderId="5" xfId="1" applyNumberFormat="1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9" fillId="0" borderId="2" xfId="0" applyFont="1" applyBorder="1" applyProtection="1">
      <protection locked="0"/>
    </xf>
    <xf numFmtId="44" fontId="4" fillId="0" borderId="50" xfId="0" applyNumberFormat="1" applyFont="1" applyBorder="1" applyAlignment="1" applyProtection="1">
      <protection locked="0"/>
    </xf>
    <xf numFmtId="10" fontId="4" fillId="0" borderId="50" xfId="1" applyNumberFormat="1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9" fillId="0" borderId="7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left"/>
      <protection locked="0"/>
    </xf>
    <xf numFmtId="44" fontId="4" fillId="0" borderId="5" xfId="0" applyNumberFormat="1" applyFont="1" applyFill="1" applyBorder="1" applyAlignment="1" applyProtection="1">
      <protection locked="0"/>
    </xf>
    <xf numFmtId="0" fontId="22" fillId="0" borderId="42" xfId="0" applyFont="1" applyBorder="1" applyProtection="1">
      <protection locked="0"/>
    </xf>
    <xf numFmtId="0" fontId="1" fillId="0" borderId="49" xfId="0" applyFont="1" applyFill="1" applyBorder="1" applyAlignment="1" applyProtection="1">
      <alignment horizontal="center"/>
      <protection locked="0"/>
    </xf>
    <xf numFmtId="0" fontId="16" fillId="0" borderId="29" xfId="0" applyFont="1" applyFill="1" applyBorder="1" applyAlignment="1" applyProtection="1">
      <alignment horizontal="left" indent="1"/>
      <protection locked="0"/>
    </xf>
    <xf numFmtId="0" fontId="20" fillId="0" borderId="46" xfId="0" applyFont="1" applyFill="1" applyBorder="1" applyAlignment="1" applyProtection="1">
      <alignment horizontal="left" indent="1"/>
      <protection locked="0"/>
    </xf>
    <xf numFmtId="42" fontId="15" fillId="0" borderId="51" xfId="0" applyNumberFormat="1" applyFont="1" applyFill="1" applyBorder="1" applyAlignment="1" applyProtection="1">
      <protection locked="0"/>
    </xf>
    <xf numFmtId="44" fontId="15" fillId="0" borderId="51" xfId="0" applyNumberFormat="1" applyFont="1" applyFill="1" applyBorder="1" applyAlignment="1" applyProtection="1">
      <protection locked="0"/>
    </xf>
    <xf numFmtId="10" fontId="15" fillId="0" borderId="51" xfId="1" applyNumberFormat="1" applyFont="1" applyFill="1" applyBorder="1" applyAlignment="1" applyProtection="1">
      <alignment horizontal="right"/>
      <protection locked="0"/>
    </xf>
    <xf numFmtId="0" fontId="16" fillId="0" borderId="38" xfId="0" applyFont="1" applyFill="1" applyBorder="1" applyAlignment="1" applyProtection="1">
      <alignment horizontal="left" indent="1"/>
      <protection locked="0"/>
    </xf>
    <xf numFmtId="0" fontId="20" fillId="0" borderId="47" xfId="0" applyFont="1" applyFill="1" applyBorder="1" applyAlignment="1" applyProtection="1">
      <alignment horizontal="left" indent="1"/>
      <protection locked="0"/>
    </xf>
    <xf numFmtId="42" fontId="4" fillId="0" borderId="5" xfId="0" applyNumberFormat="1" applyFont="1" applyFill="1" applyBorder="1" applyAlignment="1" applyProtection="1"/>
    <xf numFmtId="0" fontId="0" fillId="0" borderId="0" xfId="0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4" fillId="5" borderId="0" xfId="0" applyFont="1" applyFill="1" applyAlignment="1" applyProtection="1">
      <alignment horizontal="right" vertical="center"/>
    </xf>
    <xf numFmtId="0" fontId="3" fillId="5" borderId="4" xfId="0" applyFont="1" applyFill="1" applyBorder="1" applyAlignment="1" applyProtection="1">
      <alignment horizontal="center" vertical="center"/>
    </xf>
    <xf numFmtId="9" fontId="3" fillId="5" borderId="4" xfId="1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 vertical="center"/>
    </xf>
    <xf numFmtId="0" fontId="3" fillId="5" borderId="15" xfId="0" applyFont="1" applyFill="1" applyBorder="1" applyAlignment="1" applyProtection="1">
      <alignment horizontal="right" vertical="center"/>
    </xf>
    <xf numFmtId="0" fontId="3" fillId="5" borderId="8" xfId="0" applyFont="1" applyFill="1" applyBorder="1" applyAlignment="1" applyProtection="1">
      <alignment horizontal="center"/>
    </xf>
    <xf numFmtId="9" fontId="3" fillId="5" borderId="8" xfId="1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vertical="center"/>
    </xf>
    <xf numFmtId="0" fontId="7" fillId="5" borderId="2" xfId="0" applyFont="1" applyFill="1" applyBorder="1" applyAlignment="1" applyProtection="1">
      <alignment horizontal="right" vertical="center"/>
    </xf>
    <xf numFmtId="42" fontId="3" fillId="5" borderId="11" xfId="0" applyNumberFormat="1" applyFont="1" applyFill="1" applyBorder="1" applyAlignment="1" applyProtection="1">
      <alignment vertical="center"/>
    </xf>
    <xf numFmtId="44" fontId="4" fillId="5" borderId="11" xfId="0" applyNumberFormat="1" applyFont="1" applyFill="1" applyBorder="1" applyAlignment="1" applyProtection="1">
      <alignment vertical="center"/>
    </xf>
    <xf numFmtId="10" fontId="3" fillId="5" borderId="11" xfId="1" applyNumberFormat="1" applyFont="1" applyFill="1" applyBorder="1" applyAlignment="1" applyProtection="1">
      <alignment horizontal="center" vertical="center"/>
    </xf>
    <xf numFmtId="0" fontId="3" fillId="5" borderId="14" xfId="0" applyFont="1" applyFill="1" applyBorder="1" applyAlignment="1" applyProtection="1">
      <alignment vertical="center"/>
    </xf>
    <xf numFmtId="44" fontId="3" fillId="5" borderId="11" xfId="0" applyNumberFormat="1" applyFont="1" applyFill="1" applyBorder="1" applyAlignment="1" applyProtection="1">
      <alignment vertical="center"/>
    </xf>
    <xf numFmtId="10" fontId="3" fillId="5" borderId="11" xfId="0" applyNumberFormat="1" applyFont="1" applyFill="1" applyBorder="1" applyAlignment="1" applyProtection="1">
      <alignment vertical="center"/>
    </xf>
    <xf numFmtId="0" fontId="3" fillId="5" borderId="13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right" vertical="center"/>
    </xf>
    <xf numFmtId="0" fontId="1" fillId="0" borderId="32" xfId="0" applyFont="1" applyBorder="1" applyAlignment="1" applyProtection="1">
      <alignment horizontal="left" vertical="center"/>
    </xf>
    <xf numFmtId="42" fontId="4" fillId="6" borderId="5" xfId="0" applyNumberFormat="1" applyFont="1" applyFill="1" applyBorder="1" applyAlignment="1" applyProtection="1">
      <protection locked="0"/>
    </xf>
    <xf numFmtId="42" fontId="4" fillId="6" borderId="8" xfId="0" applyNumberFormat="1" applyFont="1" applyFill="1" applyBorder="1" applyAlignment="1" applyProtection="1">
      <protection locked="0"/>
    </xf>
    <xf numFmtId="0" fontId="19" fillId="6" borderId="0" xfId="0" applyFont="1" applyFill="1" applyBorder="1" applyAlignment="1" applyProtection="1">
      <alignment horizontal="center"/>
      <protection locked="0"/>
    </xf>
    <xf numFmtId="42" fontId="4" fillId="6" borderId="50" xfId="0" applyNumberFormat="1" applyFont="1" applyFill="1" applyBorder="1" applyAlignment="1" applyProtection="1">
      <protection locked="0"/>
    </xf>
    <xf numFmtId="42" fontId="1" fillId="6" borderId="5" xfId="0" applyNumberFormat="1" applyFont="1" applyFill="1" applyBorder="1" applyAlignment="1" applyProtection="1">
      <protection locked="0"/>
    </xf>
    <xf numFmtId="0" fontId="9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10" fontId="0" fillId="6" borderId="28" xfId="1" applyNumberFormat="1" applyFont="1" applyFill="1" applyBorder="1" applyAlignment="1" applyProtection="1">
      <alignment horizontal="center"/>
      <protection locked="0"/>
    </xf>
    <xf numFmtId="0" fontId="17" fillId="5" borderId="45" xfId="0" applyFont="1" applyFill="1" applyBorder="1" applyAlignment="1" applyProtection="1">
      <alignment vertical="center"/>
    </xf>
    <xf numFmtId="0" fontId="16" fillId="5" borderId="36" xfId="0" applyFont="1" applyFill="1" applyBorder="1" applyAlignment="1" applyProtection="1">
      <alignment horizontal="right" vertical="center"/>
    </xf>
    <xf numFmtId="42" fontId="15" fillId="5" borderId="11" xfId="0" applyNumberFormat="1" applyFont="1" applyFill="1" applyBorder="1" applyAlignment="1" applyProtection="1">
      <alignment vertical="center"/>
    </xf>
    <xf numFmtId="44" fontId="15" fillId="5" borderId="11" xfId="0" applyNumberFormat="1" applyFont="1" applyFill="1" applyBorder="1" applyAlignment="1" applyProtection="1">
      <alignment vertical="center"/>
    </xf>
    <xf numFmtId="10" fontId="15" fillId="5" borderId="11" xfId="1" applyNumberFormat="1" applyFont="1" applyFill="1" applyBorder="1" applyAlignment="1" applyProtection="1">
      <alignment horizontal="right" vertical="center"/>
    </xf>
    <xf numFmtId="0" fontId="17" fillId="5" borderId="29" xfId="0" applyFont="1" applyFill="1" applyBorder="1" applyAlignment="1" applyProtection="1">
      <alignment vertical="center"/>
    </xf>
    <xf numFmtId="0" fontId="5" fillId="5" borderId="46" xfId="0" applyFont="1" applyFill="1" applyBorder="1" applyAlignment="1" applyProtection="1">
      <alignment horizontal="center" vertical="center"/>
    </xf>
    <xf numFmtId="42" fontId="15" fillId="5" borderId="52" xfId="0" applyNumberFormat="1" applyFont="1" applyFill="1" applyBorder="1" applyAlignment="1" applyProtection="1">
      <alignment vertical="center"/>
    </xf>
    <xf numFmtId="44" fontId="15" fillId="5" borderId="52" xfId="0" applyNumberFormat="1" applyFont="1" applyFill="1" applyBorder="1" applyAlignment="1" applyProtection="1">
      <alignment vertical="center"/>
    </xf>
    <xf numFmtId="10" fontId="15" fillId="5" borderId="52" xfId="1" applyNumberFormat="1" applyFont="1" applyFill="1" applyBorder="1" applyAlignment="1" applyProtection="1">
      <alignment horizontal="right" vertical="center"/>
    </xf>
    <xf numFmtId="0" fontId="17" fillId="5" borderId="38" xfId="0" applyFont="1" applyFill="1" applyBorder="1" applyAlignment="1" applyProtection="1">
      <alignment vertical="center"/>
    </xf>
    <xf numFmtId="0" fontId="5" fillId="5" borderId="47" xfId="0" applyFont="1" applyFill="1" applyBorder="1" applyAlignment="1" applyProtection="1">
      <alignment horizontal="center" vertical="center"/>
    </xf>
    <xf numFmtId="42" fontId="15" fillId="5" borderId="51" xfId="0" applyNumberFormat="1" applyFont="1" applyFill="1" applyBorder="1" applyAlignment="1" applyProtection="1">
      <alignment vertical="center"/>
    </xf>
    <xf numFmtId="44" fontId="15" fillId="5" borderId="51" xfId="0" applyNumberFormat="1" applyFont="1" applyFill="1" applyBorder="1" applyAlignment="1" applyProtection="1">
      <alignment vertical="center"/>
    </xf>
    <xf numFmtId="10" fontId="15" fillId="5" borderId="51" xfId="1" applyNumberFormat="1" applyFont="1" applyFill="1" applyBorder="1" applyAlignment="1" applyProtection="1">
      <alignment horizontal="right" vertical="center"/>
    </xf>
    <xf numFmtId="0" fontId="16" fillId="5" borderId="29" xfId="0" applyFont="1" applyFill="1" applyBorder="1" applyAlignment="1" applyProtection="1">
      <alignment horizontal="left" indent="1"/>
    </xf>
    <xf numFmtId="0" fontId="20" fillId="5" borderId="46" xfId="0" applyFont="1" applyFill="1" applyBorder="1" applyAlignment="1" applyProtection="1">
      <alignment horizontal="left" indent="1"/>
    </xf>
    <xf numFmtId="42" fontId="15" fillId="5" borderId="51" xfId="0" applyNumberFormat="1" applyFont="1" applyFill="1" applyBorder="1" applyAlignment="1" applyProtection="1"/>
    <xf numFmtId="44" fontId="15" fillId="5" borderId="51" xfId="0" applyNumberFormat="1" applyFont="1" applyFill="1" applyBorder="1" applyAlignment="1" applyProtection="1"/>
    <xf numFmtId="10" fontId="15" fillId="5" borderId="51" xfId="1" applyNumberFormat="1" applyFont="1" applyFill="1" applyBorder="1" applyAlignment="1" applyProtection="1">
      <alignment horizontal="right"/>
    </xf>
    <xf numFmtId="0" fontId="16" fillId="5" borderId="38" xfId="0" applyFont="1" applyFill="1" applyBorder="1" applyAlignment="1" applyProtection="1">
      <alignment horizontal="left" indent="1"/>
    </xf>
    <xf numFmtId="0" fontId="20" fillId="5" borderId="47" xfId="0" applyFont="1" applyFill="1" applyBorder="1" applyAlignment="1" applyProtection="1">
      <alignment horizontal="left" indent="1"/>
    </xf>
    <xf numFmtId="0" fontId="1" fillId="0" borderId="0" xfId="0" applyFont="1" applyFill="1" applyProtection="1">
      <protection locked="0"/>
    </xf>
    <xf numFmtId="0" fontId="5" fillId="0" borderId="60" xfId="0" applyFont="1" applyFill="1" applyBorder="1" applyAlignment="1" applyProtection="1">
      <alignment horizontal="right" vertical="center"/>
    </xf>
    <xf numFmtId="0" fontId="5" fillId="0" borderId="60" xfId="0" applyFont="1" applyFill="1" applyBorder="1" applyAlignment="1" applyProtection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164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6" fontId="19" fillId="0" borderId="0" xfId="0" applyNumberFormat="1" applyFont="1" applyFill="1" applyBorder="1" applyAlignment="1" applyProtection="1">
      <alignment horizontal="left" wrapText="1" indent="1"/>
      <protection locked="0"/>
    </xf>
    <xf numFmtId="167" fontId="19" fillId="0" borderId="0" xfId="0" applyNumberFormat="1" applyFont="1" applyFill="1" applyBorder="1" applyAlignment="1">
      <alignment horizontal="left"/>
    </xf>
    <xf numFmtId="167" fontId="21" fillId="0" borderId="0" xfId="0" applyNumberFormat="1" applyFont="1" applyFill="1" applyBorder="1" applyAlignment="1">
      <alignment horizontal="left"/>
    </xf>
    <xf numFmtId="0" fontId="19" fillId="0" borderId="0" xfId="0" applyFont="1" applyFill="1" applyBorder="1"/>
    <xf numFmtId="0" fontId="1" fillId="0" borderId="0" xfId="0" applyFont="1" applyFill="1" applyBorder="1" applyProtection="1"/>
    <xf numFmtId="165" fontId="19" fillId="0" borderId="0" xfId="0" applyNumberFormat="1" applyFont="1" applyFill="1" applyBorder="1" applyAlignment="1" applyProtection="1">
      <alignment horizontal="left" vertical="center" wrapText="1" indent="1"/>
    </xf>
    <xf numFmtId="0" fontId="5" fillId="0" borderId="0" xfId="0" applyFont="1" applyFill="1" applyBorder="1" applyAlignment="1">
      <alignment horizontal="right"/>
    </xf>
    <xf numFmtId="171" fontId="5" fillId="0" borderId="0" xfId="0" applyNumberFormat="1" applyFont="1" applyFill="1" applyBorder="1" applyAlignment="1">
      <alignment horizontal="left"/>
    </xf>
    <xf numFmtId="171" fontId="20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Protection="1"/>
    <xf numFmtId="165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Fill="1" applyBorder="1" applyProtection="1"/>
    <xf numFmtId="0" fontId="1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49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4" fontId="10" fillId="0" borderId="0" xfId="0" applyNumberFormat="1" applyFont="1" applyFill="1" applyBorder="1" applyAlignment="1">
      <alignment vertical="center"/>
    </xf>
    <xf numFmtId="42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10" fillId="0" borderId="0" xfId="0" applyFont="1" applyFill="1" applyBorder="1" applyProtection="1">
      <protection locked="0"/>
    </xf>
    <xf numFmtId="41" fontId="10" fillId="0" borderId="0" xfId="0" applyNumberFormat="1" applyFont="1" applyFill="1" applyBorder="1" applyAlignment="1" applyProtection="1">
      <protection locked="0"/>
    </xf>
    <xf numFmtId="44" fontId="10" fillId="0" borderId="0" xfId="0" applyNumberFormat="1" applyFont="1" applyFill="1" applyBorder="1" applyAlignment="1" applyProtection="1">
      <protection locked="0"/>
    </xf>
    <xf numFmtId="42" fontId="10" fillId="0" borderId="0" xfId="0" applyNumberFormat="1" applyFont="1" applyFill="1" applyBorder="1" applyAlignment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42" fontId="7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41" fontId="10" fillId="0" borderId="0" xfId="0" applyNumberFormat="1" applyFont="1" applyFill="1" applyBorder="1" applyAlignment="1"/>
    <xf numFmtId="0" fontId="10" fillId="0" borderId="0" xfId="0" applyFont="1" applyFill="1" applyBorder="1" applyAlignment="1">
      <alignment horizontal="center"/>
    </xf>
    <xf numFmtId="44" fontId="10" fillId="0" borderId="0" xfId="0" applyNumberFormat="1" applyFont="1" applyFill="1" applyBorder="1" applyAlignment="1"/>
    <xf numFmtId="42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center"/>
    </xf>
    <xf numFmtId="42" fontId="10" fillId="0" borderId="0" xfId="0" applyNumberFormat="1" applyFont="1" applyFill="1" applyBorder="1" applyAlignment="1"/>
    <xf numFmtId="168" fontId="10" fillId="0" borderId="0" xfId="0" applyNumberFormat="1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  <xf numFmtId="41" fontId="10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44" fontId="10" fillId="0" borderId="0" xfId="0" applyNumberFormat="1" applyFont="1" applyFill="1" applyBorder="1" applyAlignment="1" applyProtection="1"/>
    <xf numFmtId="42" fontId="7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horizontal="center"/>
    </xf>
    <xf numFmtId="42" fontId="10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left" indent="1"/>
      <protection locked="0"/>
    </xf>
    <xf numFmtId="0" fontId="10" fillId="0" borderId="0" xfId="0" applyFont="1" applyFill="1" applyBorder="1" applyAlignment="1" applyProtection="1">
      <alignment horizontal="left" indent="2"/>
      <protection locked="0"/>
    </xf>
    <xf numFmtId="0" fontId="7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left"/>
    </xf>
    <xf numFmtId="41" fontId="17" fillId="0" borderId="0" xfId="0" applyNumberFormat="1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44" fontId="16" fillId="0" borderId="0" xfId="0" applyNumberFormat="1" applyFont="1" applyFill="1" applyBorder="1" applyAlignment="1" applyProtection="1"/>
    <xf numFmtId="42" fontId="17" fillId="0" borderId="0" xfId="0" applyNumberFormat="1" applyFont="1" applyFill="1" applyBorder="1" applyAlignment="1" applyProtection="1"/>
    <xf numFmtId="0" fontId="0" fillId="0" borderId="0" xfId="0" applyFill="1" applyBorder="1" applyProtection="1">
      <protection locked="0"/>
    </xf>
    <xf numFmtId="42" fontId="13" fillId="0" borderId="0" xfId="0" applyNumberFormat="1" applyFont="1" applyFill="1" applyBorder="1"/>
    <xf numFmtId="0" fontId="1" fillId="0" borderId="0" xfId="0" quotePrefix="1" applyFont="1" applyFill="1" applyBorder="1"/>
    <xf numFmtId="0" fontId="19" fillId="0" borderId="0" xfId="0" applyFont="1" applyFill="1" applyBorder="1" applyAlignment="1" applyProtection="1">
      <alignment horizontal="right" wrapText="1" indent="1"/>
      <protection locked="0"/>
    </xf>
    <xf numFmtId="0" fontId="19" fillId="0" borderId="0" xfId="0" applyFont="1" applyFill="1" applyBorder="1" applyProtection="1">
      <protection locked="0"/>
    </xf>
    <xf numFmtId="41" fontId="5" fillId="0" borderId="0" xfId="0" applyNumberFormat="1" applyFont="1" applyFill="1" applyBorder="1" applyAlignment="1" applyProtection="1">
      <protection locked="0"/>
    </xf>
    <xf numFmtId="44" fontId="21" fillId="0" borderId="0" xfId="0" applyNumberFormat="1" applyFont="1" applyFill="1" applyBorder="1" applyAlignment="1" applyProtection="1">
      <protection locked="0"/>
    </xf>
    <xf numFmtId="42" fontId="19" fillId="0" borderId="0" xfId="0" applyNumberFormat="1" applyFont="1" applyFill="1" applyBorder="1" applyAlignment="1" applyProtection="1">
      <protection locked="0"/>
    </xf>
    <xf numFmtId="10" fontId="0" fillId="0" borderId="0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/>
    <xf numFmtId="169" fontId="18" fillId="0" borderId="0" xfId="0" applyNumberFormat="1" applyFont="1" applyFill="1" applyBorder="1" applyAlignment="1" applyProtection="1">
      <alignment horizontal="left"/>
      <protection locked="0"/>
    </xf>
    <xf numFmtId="10" fontId="0" fillId="0" borderId="0" xfId="1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 wrapText="1"/>
      <protection locked="0"/>
    </xf>
    <xf numFmtId="10" fontId="0" fillId="0" borderId="0" xfId="1" applyNumberFormat="1" applyFont="1" applyFill="1" applyBorder="1" applyProtection="1">
      <protection locked="0"/>
    </xf>
    <xf numFmtId="172" fontId="17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right" indent="1"/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right" indent="2"/>
    </xf>
    <xf numFmtId="0" fontId="5" fillId="0" borderId="0" xfId="0" applyFont="1" applyFill="1" applyBorder="1" applyAlignment="1" applyProtection="1">
      <alignment horizontal="left"/>
    </xf>
    <xf numFmtId="41" fontId="19" fillId="0" borderId="0" xfId="0" applyNumberFormat="1" applyFont="1" applyFill="1" applyBorder="1" applyAlignment="1" applyProtection="1"/>
    <xf numFmtId="44" fontId="21" fillId="0" borderId="0" xfId="0" applyNumberFormat="1" applyFont="1" applyFill="1" applyBorder="1" applyAlignment="1" applyProtection="1"/>
    <xf numFmtId="42" fontId="19" fillId="0" borderId="0" xfId="0" applyNumberFormat="1" applyFont="1" applyFill="1" applyBorder="1" applyAlignment="1" applyProtection="1"/>
    <xf numFmtId="0" fontId="16" fillId="0" borderId="0" xfId="0" applyFont="1" applyFill="1" applyBorder="1" applyAlignment="1" applyProtection="1">
      <alignment horizontal="left" indent="1"/>
    </xf>
    <xf numFmtId="0" fontId="2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19" fillId="6" borderId="31" xfId="0" applyNumberFormat="1" applyFont="1" applyFill="1" applyBorder="1" applyAlignment="1" applyProtection="1">
      <alignment horizontal="left" vertical="center" wrapText="1" indent="1"/>
      <protection locked="0"/>
    </xf>
    <xf numFmtId="166" fontId="19" fillId="6" borderId="18" xfId="0" applyNumberFormat="1" applyFont="1" applyFill="1" applyBorder="1" applyAlignment="1" applyProtection="1">
      <alignment horizontal="left" wrapText="1" indent="1"/>
      <protection locked="0"/>
    </xf>
    <xf numFmtId="165" fontId="19" fillId="6" borderId="18" xfId="0" applyNumberFormat="1" applyFont="1" applyFill="1" applyBorder="1" applyAlignment="1" applyProtection="1">
      <alignment horizontal="left" vertical="center" wrapText="1" indent="1"/>
      <protection locked="0"/>
    </xf>
    <xf numFmtId="10" fontId="0" fillId="3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Fill="1" applyAlignment="1" applyProtection="1"/>
    <xf numFmtId="167" fontId="19" fillId="0" borderId="0" xfId="0" applyNumberFormat="1" applyFont="1" applyFill="1" applyAlignment="1">
      <alignment horizontal="left"/>
    </xf>
    <xf numFmtId="167" fontId="21" fillId="0" borderId="0" xfId="0" applyNumberFormat="1" applyFont="1" applyFill="1" applyAlignment="1">
      <alignment horizontal="left"/>
    </xf>
    <xf numFmtId="0" fontId="19" fillId="0" borderId="0" xfId="0" applyFont="1"/>
    <xf numFmtId="0" fontId="1" fillId="0" borderId="0" xfId="0" applyFont="1" applyProtection="1"/>
    <xf numFmtId="165" fontId="19" fillId="6" borderId="18" xfId="0" applyNumberFormat="1" applyFont="1" applyFill="1" applyBorder="1" applyAlignment="1" applyProtection="1">
      <alignment horizontal="left" vertical="center" wrapText="1" indent="1"/>
    </xf>
    <xf numFmtId="0" fontId="5" fillId="0" borderId="0" xfId="0" applyFont="1" applyFill="1" applyAlignment="1">
      <alignment horizontal="right"/>
    </xf>
    <xf numFmtId="171" fontId="5" fillId="0" borderId="0" xfId="0" applyNumberFormat="1" applyFont="1" applyFill="1" applyAlignment="1">
      <alignment horizontal="left"/>
    </xf>
    <xf numFmtId="171" fontId="20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1" fillId="3" borderId="12" xfId="0" applyFont="1" applyFill="1" applyBorder="1" applyAlignment="1" applyProtection="1">
      <alignment vertical="center"/>
    </xf>
    <xf numFmtId="0" fontId="5" fillId="0" borderId="12" xfId="0" applyFont="1" applyBorder="1" applyAlignment="1">
      <alignment horizontal="right"/>
    </xf>
    <xf numFmtId="171" fontId="5" fillId="0" borderId="12" xfId="0" applyNumberFormat="1" applyFont="1" applyBorder="1" applyAlignment="1">
      <alignment horizontal="left"/>
    </xf>
    <xf numFmtId="171" fontId="20" fillId="0" borderId="12" xfId="0" applyNumberFormat="1" applyFont="1" applyBorder="1" applyAlignment="1">
      <alignment horizontal="left"/>
    </xf>
    <xf numFmtId="0" fontId="19" fillId="0" borderId="12" xfId="0" applyFont="1" applyBorder="1"/>
    <xf numFmtId="0" fontId="11" fillId="0" borderId="12" xfId="0" applyFont="1" applyFill="1" applyBorder="1" applyAlignment="1" applyProtection="1">
      <alignment vertical="center"/>
    </xf>
    <xf numFmtId="164" fontId="19" fillId="6" borderId="31" xfId="0" applyNumberFormat="1" applyFont="1" applyFill="1" applyBorder="1" applyAlignment="1" applyProtection="1">
      <alignment horizontal="left" vertical="center" wrapText="1" indent="1"/>
    </xf>
    <xf numFmtId="166" fontId="19" fillId="6" borderId="18" xfId="0" applyNumberFormat="1" applyFont="1" applyFill="1" applyBorder="1" applyAlignment="1" applyProtection="1">
      <alignment horizontal="left" wrapText="1" indent="1"/>
    </xf>
    <xf numFmtId="165" fontId="19" fillId="6" borderId="58" xfId="0" applyNumberFormat="1" applyFont="1" applyFill="1" applyBorder="1" applyAlignment="1" applyProtection="1">
      <alignment horizontal="left" vertical="center" wrapText="1" indent="1"/>
    </xf>
    <xf numFmtId="0" fontId="19" fillId="0" borderId="60" xfId="0" applyFont="1" applyFill="1" applyBorder="1" applyAlignment="1" applyProtection="1">
      <alignment horizontal="left" vertical="center" wrapText="1"/>
    </xf>
    <xf numFmtId="0" fontId="19" fillId="0" borderId="60" xfId="0" applyFont="1" applyFill="1" applyBorder="1" applyAlignment="1" applyProtection="1">
      <alignment horizontal="center" vertical="center" wrapText="1"/>
    </xf>
    <xf numFmtId="0" fontId="18" fillId="6" borderId="2" xfId="0" applyFont="1" applyFill="1" applyBorder="1" applyAlignment="1" applyProtection="1">
      <alignment vertical="center"/>
      <protection locked="0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6" borderId="3" xfId="0" applyFont="1" applyFill="1" applyBorder="1" applyAlignment="1" applyProtection="1">
      <alignment vertic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left"/>
      <protection locked="0"/>
    </xf>
    <xf numFmtId="0" fontId="21" fillId="0" borderId="0" xfId="0" applyFont="1" applyBorder="1" applyProtection="1">
      <protection locked="0"/>
    </xf>
    <xf numFmtId="165" fontId="3" fillId="0" borderId="0" xfId="0" applyNumberFormat="1" applyFont="1" applyFill="1" applyAlignment="1" applyProtection="1">
      <alignment horizontal="left" vertical="center"/>
      <protection locked="0"/>
    </xf>
    <xf numFmtId="165" fontId="5" fillId="0" borderId="0" xfId="0" applyNumberFormat="1" applyFont="1" applyAlignment="1" applyProtection="1">
      <alignment horizontal="left" indent="1"/>
    </xf>
    <xf numFmtId="171" fontId="20" fillId="6" borderId="0" xfId="0" applyNumberFormat="1" applyFont="1" applyFill="1" applyAlignment="1">
      <alignment horizontal="left"/>
    </xf>
    <xf numFmtId="0" fontId="19" fillId="6" borderId="0" xfId="0" applyFont="1" applyFill="1"/>
    <xf numFmtId="165" fontId="19" fillId="6" borderId="18" xfId="0" applyNumberFormat="1" applyFont="1" applyFill="1" applyBorder="1" applyAlignment="1" applyProtection="1">
      <alignment horizontal="left" vertical="center" indent="1"/>
    </xf>
    <xf numFmtId="0" fontId="23" fillId="0" borderId="0" xfId="0" applyFont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right" vertical="center"/>
    </xf>
    <xf numFmtId="0" fontId="19" fillId="0" borderId="0" xfId="0" applyFont="1" applyAlignment="1" applyProtection="1">
      <alignment horizontal="left" wrapText="1" indent="1"/>
    </xf>
    <xf numFmtId="0" fontId="1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9" fillId="6" borderId="21" xfId="0" applyFont="1" applyFill="1" applyBorder="1" applyAlignment="1" applyProtection="1">
      <alignment horizontal="left" vertical="center" wrapText="1"/>
      <protection locked="0"/>
    </xf>
    <xf numFmtId="0" fontId="19" fillId="6" borderId="29" xfId="0" applyFont="1" applyFill="1" applyBorder="1" applyAlignment="1" applyProtection="1">
      <alignment horizontal="left" vertical="center" wrapText="1"/>
      <protection locked="0"/>
    </xf>
    <xf numFmtId="0" fontId="19" fillId="6" borderId="30" xfId="0" applyFont="1" applyFill="1" applyBorder="1" applyAlignment="1" applyProtection="1">
      <alignment horizontal="left" vertical="center" wrapText="1"/>
      <protection locked="0"/>
    </xf>
    <xf numFmtId="0" fontId="8" fillId="6" borderId="0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</xf>
    <xf numFmtId="169" fontId="18" fillId="0" borderId="32" xfId="0" applyNumberFormat="1" applyFont="1" applyBorder="1" applyAlignment="1" applyProtection="1">
      <alignment horizontal="left"/>
      <protection locked="0"/>
    </xf>
    <xf numFmtId="169" fontId="18" fillId="0" borderId="42" xfId="0" applyNumberFormat="1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0" xfId="0" applyFont="1" applyFill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right" vertical="center"/>
    </xf>
    <xf numFmtId="0" fontId="19" fillId="6" borderId="21" xfId="0" applyFont="1" applyFill="1" applyBorder="1" applyAlignment="1" applyProtection="1">
      <alignment horizontal="left" vertical="center" wrapText="1"/>
    </xf>
    <xf numFmtId="0" fontId="19" fillId="6" borderId="29" xfId="0" applyFont="1" applyFill="1" applyBorder="1" applyAlignment="1" applyProtection="1">
      <alignment horizontal="left" vertical="center" wrapText="1"/>
    </xf>
    <xf numFmtId="0" fontId="19" fillId="6" borderId="30" xfId="0" applyFont="1" applyFill="1" applyBorder="1" applyAlignment="1" applyProtection="1">
      <alignment horizontal="left" vertical="center" wrapText="1"/>
    </xf>
    <xf numFmtId="0" fontId="5" fillId="3" borderId="0" xfId="0" applyFont="1" applyFill="1" applyAlignment="1" applyProtection="1">
      <alignment horizontal="right"/>
    </xf>
    <xf numFmtId="0" fontId="5" fillId="3" borderId="53" xfId="0" applyFont="1" applyFill="1" applyBorder="1" applyAlignment="1" applyProtection="1">
      <alignment horizontal="right"/>
    </xf>
    <xf numFmtId="42" fontId="13" fillId="4" borderId="6" xfId="0" applyNumberFormat="1" applyFont="1" applyFill="1" applyBorder="1"/>
    <xf numFmtId="42" fontId="13" fillId="4" borderId="0" xfId="0" applyNumberFormat="1" applyFont="1" applyFill="1" applyBorder="1"/>
    <xf numFmtId="0" fontId="11" fillId="3" borderId="24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11" fillId="3" borderId="32" xfId="0" applyFont="1" applyFill="1" applyBorder="1" applyAlignment="1" applyProtection="1">
      <alignment horizontal="center"/>
    </xf>
    <xf numFmtId="0" fontId="11" fillId="3" borderId="33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8" fillId="2" borderId="12" xfId="0" applyFont="1" applyFill="1" applyBorder="1" applyAlignment="1" applyProtection="1">
      <alignment horizontal="center"/>
    </xf>
    <xf numFmtId="0" fontId="8" fillId="2" borderId="3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D9"/>
      <color rgb="FFDDF2FF"/>
      <color rgb="FFCCFF99"/>
      <color rgb="FFEFF9FF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220980</xdr:rowOff>
    </xdr:from>
    <xdr:to>
      <xdr:col>12</xdr:col>
      <xdr:colOff>304800</xdr:colOff>
      <xdr:row>6</xdr:row>
      <xdr:rowOff>228599</xdr:rowOff>
    </xdr:to>
    <xdr:sp macro="" textlink="">
      <xdr:nvSpPr>
        <xdr:cNvPr id="3" name="TextBox 2"/>
        <xdr:cNvSpPr txBox="1"/>
      </xdr:nvSpPr>
      <xdr:spPr>
        <a:xfrm>
          <a:off x="8831580" y="906780"/>
          <a:ext cx="3429000" cy="693419"/>
        </a:xfrm>
        <a:prstGeom prst="rect">
          <a:avLst/>
        </a:prstGeom>
        <a:solidFill>
          <a:srgbClr val="FFFF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THIS</a:t>
          </a:r>
          <a:r>
            <a:rPr lang="en-US" sz="1100" b="1" baseline="0">
              <a:solidFill>
                <a:srgbClr val="FF0000"/>
              </a:solidFill>
            </a:rPr>
            <a:t> SHEET IS POPULATED ENTIRELY WITH DATA FROM THE "UNIFORMAT LEVEL 2 BREAKDOWN" TAB.</a:t>
          </a:r>
        </a:p>
        <a:p>
          <a:r>
            <a:rPr lang="en-US" sz="1100" b="1" baseline="0">
              <a:solidFill>
                <a:srgbClr val="FF0000"/>
              </a:solidFill>
            </a:rPr>
            <a:t>"P" = Protected Row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15240</xdr:colOff>
      <xdr:row>52</xdr:row>
      <xdr:rowOff>0</xdr:rowOff>
    </xdr:from>
    <xdr:to>
      <xdr:col>12</xdr:col>
      <xdr:colOff>320040</xdr:colOff>
      <xdr:row>58</xdr:row>
      <xdr:rowOff>0</xdr:rowOff>
    </xdr:to>
    <xdr:sp macro="" textlink="">
      <xdr:nvSpPr>
        <xdr:cNvPr id="4" name="TextBox 3"/>
        <xdr:cNvSpPr txBox="1"/>
      </xdr:nvSpPr>
      <xdr:spPr>
        <a:xfrm>
          <a:off x="8846820" y="11750040"/>
          <a:ext cx="3429000" cy="1371600"/>
        </a:xfrm>
        <a:prstGeom prst="rect">
          <a:avLst/>
        </a:prstGeom>
        <a:solidFill>
          <a:srgbClr val="FFFF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IF ADDITIONAL ROWS ARE REQUIRED IN THE "ALLOWANCES" SECTION, "INSERT SHEET ROWS" BETWEEN ROWS 53 &amp; 60.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7620</xdr:colOff>
      <xdr:row>61</xdr:row>
      <xdr:rowOff>7620</xdr:rowOff>
    </xdr:from>
    <xdr:to>
      <xdr:col>12</xdr:col>
      <xdr:colOff>312420</xdr:colOff>
      <xdr:row>67</xdr:row>
      <xdr:rowOff>22860</xdr:rowOff>
    </xdr:to>
    <xdr:sp macro="" textlink="">
      <xdr:nvSpPr>
        <xdr:cNvPr id="6" name="TextBox 5"/>
        <xdr:cNvSpPr txBox="1"/>
      </xdr:nvSpPr>
      <xdr:spPr>
        <a:xfrm>
          <a:off x="8839200" y="13815060"/>
          <a:ext cx="3429000" cy="1386840"/>
        </a:xfrm>
        <a:prstGeom prst="rect">
          <a:avLst/>
        </a:prstGeom>
        <a:solidFill>
          <a:srgbClr val="FFFF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IF ADDITIONAL ROWS ARE REQUIRED IN THE "ALTERNATES" SECTION, "INSERT SHEET ROWS" BETWEEN ROWS 62 &amp; 69.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591249</xdr:colOff>
      <xdr:row>177</xdr:row>
      <xdr:rowOff>0</xdr:rowOff>
    </xdr:from>
    <xdr:to>
      <xdr:col>13</xdr:col>
      <xdr:colOff>1231019</xdr:colOff>
      <xdr:row>179</xdr:row>
      <xdr:rowOff>121920</xdr:rowOff>
    </xdr:to>
    <xdr:sp macro="" textlink="">
      <xdr:nvSpPr>
        <xdr:cNvPr id="4" name="TextBox 3"/>
        <xdr:cNvSpPr txBox="1"/>
      </xdr:nvSpPr>
      <xdr:spPr>
        <a:xfrm>
          <a:off x="8599869" y="31440120"/>
          <a:ext cx="3763970" cy="723900"/>
        </a:xfrm>
        <a:prstGeom prst="rect">
          <a:avLst/>
        </a:prstGeom>
        <a:solidFill>
          <a:srgbClr val="FFFFD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>
              <a:solidFill>
                <a:srgbClr val="FF0000"/>
              </a:solidFill>
            </a:rPr>
            <a:t>IF ADDITIONAL ROWS ARE REQUIRED IN THE "ALLOWANCES" OR "ALTERNATES" SECTIONS, "INSERT SHEET ROWS" BETWEEN ROWS 138 &amp; 144 OR 169 &amp; 178.</a:t>
          </a:r>
        </a:p>
        <a:p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15240</xdr:colOff>
      <xdr:row>0</xdr:row>
      <xdr:rowOff>76200</xdr:rowOff>
    </xdr:from>
    <xdr:to>
      <xdr:col>13</xdr:col>
      <xdr:colOff>304800</xdr:colOff>
      <xdr:row>2</xdr:row>
      <xdr:rowOff>68580</xdr:rowOff>
    </xdr:to>
    <xdr:sp macro="" textlink="">
      <xdr:nvSpPr>
        <xdr:cNvPr id="2" name="TextBox 1"/>
        <xdr:cNvSpPr txBox="1"/>
      </xdr:nvSpPr>
      <xdr:spPr>
        <a:xfrm>
          <a:off x="8404860" y="76200"/>
          <a:ext cx="3413760" cy="449580"/>
        </a:xfrm>
        <a:prstGeom prst="rect">
          <a:avLst/>
        </a:prstGeom>
        <a:solidFill>
          <a:srgbClr val="FFFFD9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</a:rPr>
            <a:t>THIS sheet contains some Protected Rows, indicated by the letter "P" outside the right margin.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0</xdr:row>
      <xdr:rowOff>22860</xdr:rowOff>
    </xdr:from>
    <xdr:to>
      <xdr:col>13</xdr:col>
      <xdr:colOff>960120</xdr:colOff>
      <xdr:row>6</xdr:row>
      <xdr:rowOff>198120</xdr:rowOff>
    </xdr:to>
    <xdr:sp macro="" textlink="">
      <xdr:nvSpPr>
        <xdr:cNvPr id="3" name="TextBox 2"/>
        <xdr:cNvSpPr txBox="1"/>
      </xdr:nvSpPr>
      <xdr:spPr>
        <a:xfrm>
          <a:off x="8801100" y="22860"/>
          <a:ext cx="4290060" cy="12268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USE THIS TAB FOR THE INPUT OF THE BACK-UP DETAIL FOR THE INPUTS ON</a:t>
          </a:r>
          <a:r>
            <a:rPr lang="en-US" sz="1100" b="1" baseline="0">
              <a:solidFill>
                <a:srgbClr val="FF0000"/>
              </a:solidFill>
            </a:rPr>
            <a:t> THE "Uniformat Level 2 Breakdown" TAB.</a:t>
          </a:r>
          <a:endParaRPr lang="en-US" sz="1100" b="1">
            <a:solidFill>
              <a:srgbClr val="FF0000"/>
            </a:solidFill>
          </a:endParaRPr>
        </a:p>
        <a:p>
          <a:endParaRPr lang="en-US" sz="1100" b="1">
            <a:solidFill>
              <a:srgbClr val="FF0000"/>
            </a:solidFill>
          </a:endParaRPr>
        </a:p>
        <a:p>
          <a:r>
            <a:rPr lang="en-US" sz="1100" b="1">
              <a:solidFill>
                <a:srgbClr val="FF0000"/>
              </a:solidFill>
            </a:rPr>
            <a:t>THE </a:t>
          </a:r>
          <a:r>
            <a:rPr lang="en-US" sz="1100" b="1" baseline="0">
              <a:solidFill>
                <a:srgbClr val="FF0000"/>
              </a:solidFill>
            </a:rPr>
            <a:t>FORMAT FOR THIS SHEET WILL BE DEVELOPED BY THE ESTIMATOR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CONTACT: JACK EDWARTOSKI WITH QUESTIONS (734) 764-8598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H74"/>
  <sheetViews>
    <sheetView tabSelected="1" topLeftCell="A37" zoomScaleNormal="100" workbookViewId="0">
      <selection activeCell="C42" sqref="C42"/>
    </sheetView>
  </sheetViews>
  <sheetFormatPr defaultColWidth="9.140625" defaultRowHeight="12.75" x14ac:dyDescent="0.2"/>
  <cols>
    <col min="1" max="1" width="5.7109375" style="3" customWidth="1"/>
    <col min="2" max="2" width="38.5703125" style="4" customWidth="1"/>
    <col min="3" max="3" width="45" style="1" customWidth="1"/>
    <col min="4" max="4" width="14.28515625" style="3" customWidth="1"/>
    <col min="5" max="5" width="13.140625" style="3" bestFit="1" customWidth="1"/>
    <col min="6" max="6" width="8.5703125" style="5" customWidth="1"/>
    <col min="7" max="7" width="3.5703125" style="2" customWidth="1"/>
    <col min="8" max="12" width="9.140625" style="1"/>
    <col min="13" max="13" width="18" style="1" customWidth="1"/>
    <col min="14" max="16384" width="9.140625" style="1"/>
  </cols>
  <sheetData>
    <row r="1" spans="1:7" ht="18" customHeight="1" x14ac:dyDescent="0.2">
      <c r="A1" s="434" t="str">
        <f>'Uniformat Level 2 Breakdown'!C1</f>
        <v xml:space="preserve">Building Name:  </v>
      </c>
      <c r="B1" s="434"/>
      <c r="C1" s="435" t="str">
        <f>IF('Uniformat Level 2 Breakdown'!D1="","",'Uniformat Level 2 Breakdown'!D1)</f>
        <v>Enter Building Name Here</v>
      </c>
      <c r="D1" s="435"/>
      <c r="E1" s="435"/>
      <c r="F1" s="435"/>
      <c r="G1" s="184" t="s">
        <v>1596</v>
      </c>
    </row>
    <row r="2" spans="1:7" ht="18" customHeight="1" x14ac:dyDescent="0.2">
      <c r="A2" s="434" t="str">
        <f>'Uniformat Level 2 Breakdown'!C2</f>
        <v xml:space="preserve">Project Name:  </v>
      </c>
      <c r="B2" s="434"/>
      <c r="C2" s="435" t="str">
        <f>IF('Uniformat Level 2 Breakdown'!D2="","",'Uniformat Level 2 Breakdown'!D2)</f>
        <v xml:space="preserve">Enter Project Name Here </v>
      </c>
      <c r="D2" s="435"/>
      <c r="E2" s="435"/>
      <c r="F2" s="435"/>
      <c r="G2" s="184" t="s">
        <v>1596</v>
      </c>
    </row>
    <row r="3" spans="1:7" ht="18" customHeight="1" x14ac:dyDescent="0.2">
      <c r="A3" s="434" t="str">
        <f>'Uniformat Level 2 Breakdown'!C3</f>
        <v xml:space="preserve">Building/Site Gross Area:  </v>
      </c>
      <c r="B3" s="434"/>
      <c r="C3" s="163">
        <f>IF('Uniformat Level 2 Breakdown'!D3="","",'Uniformat Level 2 Breakdown'!D3)</f>
        <v>0</v>
      </c>
      <c r="D3" s="182">
        <f>'Uniformat Level 2 Breakdown'!E3</f>
        <v>0</v>
      </c>
      <c r="E3" s="163"/>
      <c r="F3" s="163"/>
      <c r="G3" s="184" t="s">
        <v>1596</v>
      </c>
    </row>
    <row r="4" spans="1:7" ht="18" customHeight="1" x14ac:dyDescent="0.2">
      <c r="A4" s="434" t="str">
        <f>'Uniformat Level 2 Breakdown'!C4</f>
        <v xml:space="preserve">Date of Estimate:  </v>
      </c>
      <c r="B4" s="434"/>
      <c r="C4" s="164" t="str">
        <f>IF('Uniformat Level 2 Breakdown'!D4="","",'Uniformat Level 2 Breakdown'!D4)</f>
        <v>xx/xx/20xx</v>
      </c>
      <c r="D4" s="164"/>
      <c r="E4" s="164"/>
      <c r="F4" s="164"/>
      <c r="G4" s="184" t="s">
        <v>1596</v>
      </c>
    </row>
    <row r="5" spans="1:7" ht="18" customHeight="1" x14ac:dyDescent="0.25">
      <c r="A5" s="434" t="str">
        <f>'Uniformat Level 2 Breakdown'!C5</f>
        <v xml:space="preserve">Anticipated Construction Start:  </v>
      </c>
      <c r="B5" s="434"/>
      <c r="C5" s="164" t="str">
        <f>IF('Uniformat Level 2 Breakdown'!D5="","",'Uniformat Level 2 Breakdown'!D5)</f>
        <v>xx/xx/20xx</v>
      </c>
      <c r="D5" s="429" t="str">
        <f>IF('Uniformat Level 2 Breakdown'!E5="","",'Uniformat Level 2 Breakdown'!E5)</f>
        <v>Document Date:  4/21/2022</v>
      </c>
      <c r="E5" s="164"/>
      <c r="F5" s="164"/>
      <c r="G5" s="184" t="s">
        <v>1596</v>
      </c>
    </row>
    <row r="6" spans="1:7" ht="18" customHeight="1" x14ac:dyDescent="0.2">
      <c r="A6" s="434" t="str">
        <f>'Uniformat Level 2 Breakdown'!C6</f>
        <v xml:space="preserve">Anticipated Construction Finish:  </v>
      </c>
      <c r="B6" s="434"/>
      <c r="C6" s="164" t="str">
        <f>IF('Uniformat Level 2 Breakdown'!D6="","",'Uniformat Level 2 Breakdown'!D6)</f>
        <v>xx/xx/20xx</v>
      </c>
      <c r="D6" s="164"/>
      <c r="E6" s="164"/>
      <c r="F6" s="164"/>
      <c r="G6" s="184" t="s">
        <v>1596</v>
      </c>
    </row>
    <row r="7" spans="1:7" ht="18" customHeight="1" x14ac:dyDescent="0.2">
      <c r="A7" s="437"/>
      <c r="B7" s="437"/>
      <c r="C7" s="437"/>
      <c r="D7" s="437"/>
      <c r="E7" s="437"/>
      <c r="F7" s="437"/>
      <c r="G7" s="184" t="s">
        <v>1596</v>
      </c>
    </row>
    <row r="8" spans="1:7" s="87" customFormat="1" ht="18" customHeight="1" thickBot="1" x14ac:dyDescent="0.25">
      <c r="A8" s="436" t="s">
        <v>121</v>
      </c>
      <c r="B8" s="436"/>
      <c r="C8" s="436"/>
      <c r="D8" s="436"/>
      <c r="E8" s="436"/>
      <c r="F8" s="436"/>
      <c r="G8" s="184" t="s">
        <v>1596</v>
      </c>
    </row>
    <row r="9" spans="1:7" ht="18" customHeight="1" thickBot="1" x14ac:dyDescent="0.25">
      <c r="A9" s="7"/>
      <c r="B9" s="7"/>
      <c r="C9" s="86"/>
      <c r="D9" s="8"/>
      <c r="E9" s="84" t="s">
        <v>104</v>
      </c>
      <c r="F9" s="83" t="s">
        <v>106</v>
      </c>
      <c r="G9" s="184" t="s">
        <v>1596</v>
      </c>
    </row>
    <row r="10" spans="1:7" ht="18" customHeight="1" thickBot="1" x14ac:dyDescent="0.25">
      <c r="A10" s="8"/>
      <c r="B10" s="80" t="s">
        <v>1557</v>
      </c>
      <c r="C10" s="81"/>
      <c r="D10" s="82" t="s">
        <v>114</v>
      </c>
      <c r="E10" s="82" t="s">
        <v>105</v>
      </c>
      <c r="F10" s="85" t="s">
        <v>115</v>
      </c>
      <c r="G10" s="184" t="s">
        <v>1596</v>
      </c>
    </row>
    <row r="11" spans="1:7" s="87" customFormat="1" ht="18" customHeight="1" x14ac:dyDescent="0.2">
      <c r="A11" s="186" t="str">
        <f>'Uniformat Level 2 Breakdown'!A10</f>
        <v>A</v>
      </c>
      <c r="B11" s="187" t="str">
        <f>'Uniformat Level 2 Breakdown'!B10</f>
        <v>SUBSTRUCTURE</v>
      </c>
      <c r="C11" s="188" t="str">
        <f>'Uniformat Level 2 Breakdown'!D18</f>
        <v>SUBTOTAL SUBSTRUCTURE</v>
      </c>
      <c r="D11" s="189">
        <f ca="1">+'Uniformat Level 2 Breakdown'!E18</f>
        <v>0</v>
      </c>
      <c r="E11" s="190" t="e">
        <f ca="1">+'Uniformat Level 2 Breakdown'!F18</f>
        <v>#DIV/0!</v>
      </c>
      <c r="F11" s="191" t="e">
        <f ca="1">+'Uniformat Level 2 Breakdown'!G18</f>
        <v>#DIV/0!</v>
      </c>
      <c r="G11" s="184" t="s">
        <v>1596</v>
      </c>
    </row>
    <row r="12" spans="1:7" s="87" customFormat="1" ht="18" customHeight="1" x14ac:dyDescent="0.2">
      <c r="A12" s="88"/>
      <c r="B12" s="106" t="str">
        <f>'Uniformat Level 2 Breakdown'!B11</f>
        <v>A10 - FOUNDATIONS</v>
      </c>
      <c r="C12" s="89"/>
      <c r="D12" s="90">
        <f ca="1">SUM(OFFSET('Uniformat Level 2 Breakdown'!E10,1,0):OFFSET('Uniformat Level 2 Breakdown'!E15,-1,0))</f>
        <v>0</v>
      </c>
      <c r="E12" s="91" t="e">
        <f ca="1">SUM(OFFSET('Uniformat Level 2 Breakdown'!F10,1,0):OFFSET('Uniformat Level 2 Breakdown'!F15,-1,0))</f>
        <v>#DIV/0!</v>
      </c>
      <c r="F12" s="92" t="e">
        <f ca="1">SUM(OFFSET('Uniformat Level 2 Breakdown'!G10,1,0):OFFSET('Uniformat Level 2 Breakdown'!G15,-1,0))</f>
        <v>#DIV/0!</v>
      </c>
      <c r="G12" s="184" t="s">
        <v>1596</v>
      </c>
    </row>
    <row r="13" spans="1:7" s="87" customFormat="1" ht="18" customHeight="1" thickBot="1" x14ac:dyDescent="0.25">
      <c r="A13" s="93"/>
      <c r="B13" s="107" t="str">
        <f>'Uniformat Level 2 Breakdown'!B15</f>
        <v>A20 - BASEMENT CONSTRUCTION</v>
      </c>
      <c r="C13" s="94"/>
      <c r="D13" s="95">
        <f ca="1">SUM(OFFSET('Uniformat Level 2 Breakdown'!E15,1,0):OFFSET('Uniformat Level 2 Breakdown'!E18,-1,0))</f>
        <v>0</v>
      </c>
      <c r="E13" s="96" t="e">
        <f ca="1">SUM(OFFSET('Uniformat Level 2 Breakdown'!F15,1,0):OFFSET('Uniformat Level 2 Breakdown'!F18,-1,0))</f>
        <v>#DIV/0!</v>
      </c>
      <c r="F13" s="97" t="e">
        <f ca="1">SUM(OFFSET('Uniformat Level 2 Breakdown'!G15,1,0):OFFSET('Uniformat Level 2 Breakdown'!G18,-1,0))</f>
        <v>#DIV/0!</v>
      </c>
      <c r="G13" s="184" t="s">
        <v>1596</v>
      </c>
    </row>
    <row r="14" spans="1:7" s="87" customFormat="1" ht="18" customHeight="1" x14ac:dyDescent="0.2">
      <c r="A14" s="186" t="str">
        <f>'Uniformat Level 2 Breakdown'!A19</f>
        <v>B</v>
      </c>
      <c r="B14" s="187" t="str">
        <f>'Uniformat Level 2 Breakdown'!B19</f>
        <v>SHELL</v>
      </c>
      <c r="C14" s="188" t="str">
        <f>'Uniformat Level 2 Breakdown'!D30</f>
        <v>SUBTOTAL SHELL</v>
      </c>
      <c r="D14" s="189">
        <f ca="1">+'Uniformat Level 2 Breakdown'!E30</f>
        <v>0</v>
      </c>
      <c r="E14" s="190" t="e">
        <f ca="1">+'Uniformat Level 2 Breakdown'!F30</f>
        <v>#DIV/0!</v>
      </c>
      <c r="F14" s="191" t="e">
        <f ca="1">+'Uniformat Level 2 Breakdown'!G30</f>
        <v>#DIV/0!</v>
      </c>
      <c r="G14" s="184" t="s">
        <v>1596</v>
      </c>
    </row>
    <row r="15" spans="1:7" s="87" customFormat="1" ht="18" customHeight="1" x14ac:dyDescent="0.2">
      <c r="A15" s="88"/>
      <c r="B15" s="106" t="str">
        <f>'Uniformat Level 2 Breakdown'!B20</f>
        <v>B10 - SUPERSTRUCTURE</v>
      </c>
      <c r="C15" s="89"/>
      <c r="D15" s="90">
        <f ca="1">SUM(OFFSET('Uniformat Level 2 Breakdown'!E20,1,0):OFFSET('Uniformat Level 2 Breakdown'!E23,-1,0))</f>
        <v>0</v>
      </c>
      <c r="E15" s="91" t="e">
        <f ca="1">SUM(OFFSET('Uniformat Level 2 Breakdown'!F20,1,0):OFFSET('Uniformat Level 2 Breakdown'!F23,-1,0))</f>
        <v>#DIV/0!</v>
      </c>
      <c r="F15" s="92" t="e">
        <f ca="1">SUM(OFFSET('Uniformat Level 2 Breakdown'!G20,1,0):OFFSET('Uniformat Level 2 Breakdown'!G23,-1,0))</f>
        <v>#DIV/0!</v>
      </c>
      <c r="G15" s="184" t="s">
        <v>1596</v>
      </c>
    </row>
    <row r="16" spans="1:7" s="87" customFormat="1" ht="18" customHeight="1" x14ac:dyDescent="0.2">
      <c r="A16" s="93"/>
      <c r="B16" s="108" t="str">
        <f>'Uniformat Level 2 Breakdown'!B23</f>
        <v>B20 - EXTERIOR CLOSURE</v>
      </c>
      <c r="C16" s="94"/>
      <c r="D16" s="95">
        <f ca="1">SUM(OFFSET('Uniformat Level 2 Breakdown'!E23,1,0):OFFSET('Uniformat Level 2 Breakdown'!E27,-1,0))</f>
        <v>0</v>
      </c>
      <c r="E16" s="96" t="e">
        <f ca="1">SUM(OFFSET('Uniformat Level 2 Breakdown'!F23,1,0):OFFSET('Uniformat Level 2 Breakdown'!F27,-1,0))</f>
        <v>#DIV/0!</v>
      </c>
      <c r="F16" s="97" t="e">
        <f ca="1">SUM(OFFSET('Uniformat Level 2 Breakdown'!G23,1,0):OFFSET('Uniformat Level 2 Breakdown'!G27,-1,0))</f>
        <v>#DIV/0!</v>
      </c>
      <c r="G16" s="184" t="s">
        <v>1596</v>
      </c>
    </row>
    <row r="17" spans="1:7" s="87" customFormat="1" ht="18" customHeight="1" thickBot="1" x14ac:dyDescent="0.25">
      <c r="A17" s="93"/>
      <c r="B17" s="108" t="str">
        <f>'Uniformat Level 2 Breakdown'!B27</f>
        <v>B30 - ROOFING</v>
      </c>
      <c r="C17" s="94"/>
      <c r="D17" s="95">
        <f ca="1">SUM(OFFSET('Uniformat Level 2 Breakdown'!E27,1,0):OFFSET('Uniformat Level 2 Breakdown'!E30,-1,0))</f>
        <v>0</v>
      </c>
      <c r="E17" s="96" t="e">
        <f ca="1">SUM(OFFSET('Uniformat Level 2 Breakdown'!F27,1,0):OFFSET('Uniformat Level 2 Breakdown'!F30,-1,0))</f>
        <v>#DIV/0!</v>
      </c>
      <c r="F17" s="97" t="e">
        <f ca="1">SUM(OFFSET('Uniformat Level 2 Breakdown'!G27,1,0):OFFSET('Uniformat Level 2 Breakdown'!G30,-1,0))</f>
        <v>#DIV/0!</v>
      </c>
      <c r="G17" s="184" t="s">
        <v>1596</v>
      </c>
    </row>
    <row r="18" spans="1:7" s="87" customFormat="1" ht="18" customHeight="1" x14ac:dyDescent="0.2">
      <c r="A18" s="186" t="str">
        <f>'Uniformat Level 2 Breakdown'!A31</f>
        <v>C</v>
      </c>
      <c r="B18" s="187" t="str">
        <f>'Uniformat Level 2 Breakdown'!B31</f>
        <v>INTERIORS</v>
      </c>
      <c r="C18" s="188" t="str">
        <f>'Uniformat Level 2 Breakdown'!D43</f>
        <v>SUBTOTAL INTERIORS</v>
      </c>
      <c r="D18" s="189">
        <f ca="1">+'Uniformat Level 2 Breakdown'!E43</f>
        <v>0</v>
      </c>
      <c r="E18" s="190" t="e">
        <f ca="1">+'Uniformat Level 2 Breakdown'!F43</f>
        <v>#DIV/0!</v>
      </c>
      <c r="F18" s="191" t="e">
        <f ca="1">+'Uniformat Level 2 Breakdown'!G43</f>
        <v>#DIV/0!</v>
      </c>
      <c r="G18" s="184" t="s">
        <v>1596</v>
      </c>
    </row>
    <row r="19" spans="1:7" s="87" customFormat="1" ht="18" customHeight="1" x14ac:dyDescent="0.2">
      <c r="A19" s="88"/>
      <c r="B19" s="106" t="str">
        <f>'Uniformat Level 2 Breakdown'!B32</f>
        <v>C10 - INTERIOR CONSTRUCTION</v>
      </c>
      <c r="C19" s="89"/>
      <c r="D19" s="90">
        <f ca="1">SUM(OFFSET('Uniformat Level 2 Breakdown'!E32,1,0):OFFSET('Uniformat Level 2 Breakdown'!E36,-1,0))</f>
        <v>0</v>
      </c>
      <c r="E19" s="91" t="e">
        <f ca="1">SUM(OFFSET('Uniformat Level 2 Breakdown'!F32,1,0):OFFSET('Uniformat Level 2 Breakdown'!F36,-1,0))</f>
        <v>#DIV/0!</v>
      </c>
      <c r="F19" s="92" t="e">
        <f ca="1">SUM(OFFSET('Uniformat Level 2 Breakdown'!G32,1,0):OFFSET('Uniformat Level 2 Breakdown'!G36,-1,0))</f>
        <v>#DIV/0!</v>
      </c>
      <c r="G19" s="184" t="s">
        <v>1596</v>
      </c>
    </row>
    <row r="20" spans="1:7" s="87" customFormat="1" ht="18" customHeight="1" x14ac:dyDescent="0.2">
      <c r="A20" s="93"/>
      <c r="B20" s="108" t="str">
        <f>'Uniformat Level 2 Breakdown'!B36</f>
        <v>C20 - STAIRCASES</v>
      </c>
      <c r="C20" s="94"/>
      <c r="D20" s="95">
        <f ca="1">SUM(OFFSET('Uniformat Level 2 Breakdown'!E36,1,0):OFFSET('Uniformat Level 2 Breakdown'!E39,-1,0))</f>
        <v>0</v>
      </c>
      <c r="E20" s="96" t="e">
        <f ca="1">SUM(OFFSET('Uniformat Level 2 Breakdown'!F36,1,0):OFFSET('Uniformat Level 2 Breakdown'!F39,-1,0))</f>
        <v>#DIV/0!</v>
      </c>
      <c r="F20" s="97" t="e">
        <f ca="1">SUM(OFFSET('Uniformat Level 2 Breakdown'!G36,1,0):OFFSET('Uniformat Level 2 Breakdown'!G39,-1,0))</f>
        <v>#DIV/0!</v>
      </c>
      <c r="G20" s="184" t="s">
        <v>1596</v>
      </c>
    </row>
    <row r="21" spans="1:7" s="87" customFormat="1" ht="18" customHeight="1" thickBot="1" x14ac:dyDescent="0.25">
      <c r="A21" s="93"/>
      <c r="B21" s="108" t="str">
        <f>'Uniformat Level 2 Breakdown'!B39</f>
        <v>C30 - INTERIOR FINISHES</v>
      </c>
      <c r="C21" s="94"/>
      <c r="D21" s="95">
        <f ca="1">SUM(OFFSET('Uniformat Level 2 Breakdown'!E39,1,0):OFFSET('Uniformat Level 2 Breakdown'!E43,-1,0))</f>
        <v>0</v>
      </c>
      <c r="E21" s="96" t="e">
        <f ca="1">SUM(OFFSET('Uniformat Level 2 Breakdown'!F39,1,0):OFFSET('Uniformat Level 2 Breakdown'!F43,-1,0))</f>
        <v>#DIV/0!</v>
      </c>
      <c r="F21" s="98" t="e">
        <f ca="1">SUM(OFFSET('Uniformat Level 2 Breakdown'!G39,1,0):OFFSET('Uniformat Level 2 Breakdown'!G43,-1,0))</f>
        <v>#DIV/0!</v>
      </c>
      <c r="G21" s="184" t="s">
        <v>1596</v>
      </c>
    </row>
    <row r="22" spans="1:7" s="87" customFormat="1" ht="18" customHeight="1" x14ac:dyDescent="0.2">
      <c r="A22" s="186" t="str">
        <f>'Uniformat Level 2 Breakdown'!A44</f>
        <v>D</v>
      </c>
      <c r="B22" s="187" t="str">
        <f>'Uniformat Level 2 Breakdown'!B44</f>
        <v>SERVICES</v>
      </c>
      <c r="C22" s="188" t="str">
        <f>'Uniformat Level 2 Breakdown'!D74</f>
        <v>SUBTOTAL SERVICES</v>
      </c>
      <c r="D22" s="189">
        <f ca="1">'Uniformat Level 2 Breakdown'!E74</f>
        <v>0</v>
      </c>
      <c r="E22" s="190" t="e">
        <f ca="1">'Uniformat Level 2 Breakdown'!F74</f>
        <v>#DIV/0!</v>
      </c>
      <c r="F22" s="191" t="e">
        <f ca="1">'Uniformat Level 2 Breakdown'!G74</f>
        <v>#DIV/0!</v>
      </c>
      <c r="G22" s="184" t="s">
        <v>1596</v>
      </c>
    </row>
    <row r="23" spans="1:7" s="87" customFormat="1" ht="18" customHeight="1" x14ac:dyDescent="0.2">
      <c r="A23" s="99"/>
      <c r="B23" s="106" t="str">
        <f>'Uniformat Level 2 Breakdown'!B45</f>
        <v>D10 - CONVEYING SYSTEMS</v>
      </c>
      <c r="C23" s="100"/>
      <c r="D23" s="90">
        <f ca="1">SUM(OFFSET('Uniformat Level 2 Breakdown'!E45,1,0):OFFSET('Uniformat Level 2 Breakdown'!E49,-1,0))</f>
        <v>0</v>
      </c>
      <c r="E23" s="101" t="e">
        <f ca="1">SUM(OFFSET('Uniformat Level 2 Breakdown'!F45,1,0):OFFSET('Uniformat Level 2 Breakdown'!F49,-1,0))</f>
        <v>#DIV/0!</v>
      </c>
      <c r="F23" s="102" t="e">
        <f ca="1">SUM(OFFSET('Uniformat Level 2 Breakdown'!G45,1,0):OFFSET('Uniformat Level 2 Breakdown'!G49,-1,0))</f>
        <v>#DIV/0!</v>
      </c>
      <c r="G23" s="184" t="s">
        <v>1596</v>
      </c>
    </row>
    <row r="24" spans="1:7" s="87" customFormat="1" ht="18" customHeight="1" x14ac:dyDescent="0.2">
      <c r="A24" s="99"/>
      <c r="B24" s="106" t="str">
        <f>'Uniformat Level 2 Breakdown'!B49</f>
        <v>D20 - PLUMBING</v>
      </c>
      <c r="C24" s="103"/>
      <c r="D24" s="104">
        <f ca="1">SUM(OFFSET('Uniformat Level 2 Breakdown'!E49,1,0):OFFSET('Uniformat Level 2 Breakdown'!E55,-1,0))</f>
        <v>0</v>
      </c>
      <c r="E24" s="101" t="e">
        <f ca="1">SUM(OFFSET('Uniformat Level 2 Breakdown'!F49,1,0):OFFSET('Uniformat Level 2 Breakdown'!F55,-1,0))</f>
        <v>#DIV/0!</v>
      </c>
      <c r="F24" s="102" t="e">
        <f ca="1">SUM(OFFSET('Uniformat Level 2 Breakdown'!G49,1,0):OFFSET('Uniformat Level 2 Breakdown'!G55,-1,0))</f>
        <v>#DIV/0!</v>
      </c>
      <c r="G24" s="184" t="s">
        <v>1596</v>
      </c>
    </row>
    <row r="25" spans="1:7" s="87" customFormat="1" ht="18" customHeight="1" x14ac:dyDescent="0.2">
      <c r="A25" s="99"/>
      <c r="B25" s="106" t="str">
        <f>'Uniformat Level 2 Breakdown'!B55</f>
        <v>D30 - HVAC</v>
      </c>
      <c r="C25" s="103"/>
      <c r="D25" s="104">
        <f ca="1">SUM(OFFSET('Uniformat Level 2 Breakdown'!E55,1,0):OFFSET('Uniformat Level 2 Breakdown'!E64,-1,0))</f>
        <v>0</v>
      </c>
      <c r="E25" s="101" t="e">
        <f ca="1">SUM(OFFSET('Uniformat Level 2 Breakdown'!F55,1,0):OFFSET('Uniformat Level 2 Breakdown'!F64,-1,0))</f>
        <v>#DIV/0!</v>
      </c>
      <c r="F25" s="102" t="e">
        <f ca="1">SUM(OFFSET('Uniformat Level 2 Breakdown'!G55,1,0):OFFSET('Uniformat Level 2 Breakdown'!G64,-1,0))</f>
        <v>#DIV/0!</v>
      </c>
      <c r="G25" s="184" t="s">
        <v>1596</v>
      </c>
    </row>
    <row r="26" spans="1:7" s="87" customFormat="1" ht="18" customHeight="1" x14ac:dyDescent="0.2">
      <c r="A26" s="99"/>
      <c r="B26" s="106" t="str">
        <f>'Uniformat Level 2 Breakdown'!B64</f>
        <v>D40 - FIRE PROTECTION</v>
      </c>
      <c r="C26" s="103"/>
      <c r="D26" s="104">
        <f ca="1">SUM(OFFSET('Uniformat Level 2 Breakdown'!E64,1,0):OFFSET('Uniformat Level 2 Breakdown'!E69,-1,0))</f>
        <v>0</v>
      </c>
      <c r="E26" s="101" t="e">
        <f ca="1">SUM(OFFSET('Uniformat Level 2 Breakdown'!F64,1,0):OFFSET('Uniformat Level 2 Breakdown'!F69,-1,0))</f>
        <v>#DIV/0!</v>
      </c>
      <c r="F26" s="102" t="e">
        <f ca="1">SUM(OFFSET('Uniformat Level 2 Breakdown'!G64,1,0):OFFSET('Uniformat Level 2 Breakdown'!G69,-1,0))</f>
        <v>#DIV/0!</v>
      </c>
      <c r="G26" s="184" t="s">
        <v>1596</v>
      </c>
    </row>
    <row r="27" spans="1:7" s="87" customFormat="1" ht="18" customHeight="1" thickBot="1" x14ac:dyDescent="0.25">
      <c r="A27" s="99"/>
      <c r="B27" s="106" t="str">
        <f>'Uniformat Level 2 Breakdown'!B69</f>
        <v>D50 - ELECTRICAL</v>
      </c>
      <c r="C27" s="103"/>
      <c r="D27" s="104">
        <f ca="1">SUM(OFFSET('Uniformat Level 2 Breakdown'!E69,1,0):OFFSET('Uniformat Level 2 Breakdown'!E74,-1,0))</f>
        <v>0</v>
      </c>
      <c r="E27" s="101" t="e">
        <f ca="1">SUM(OFFSET('Uniformat Level 2 Breakdown'!F69,1,0):OFFSET('Uniformat Level 2 Breakdown'!F74,-1,0))</f>
        <v>#DIV/0!</v>
      </c>
      <c r="F27" s="102" t="e">
        <f ca="1">SUM(OFFSET('Uniformat Level 2 Breakdown'!G69,1,0):OFFSET('Uniformat Level 2 Breakdown'!G74,-1,0))</f>
        <v>#DIV/0!</v>
      </c>
      <c r="G27" s="184" t="s">
        <v>1596</v>
      </c>
    </row>
    <row r="28" spans="1:7" s="87" customFormat="1" ht="18" customHeight="1" x14ac:dyDescent="0.2">
      <c r="A28" s="186" t="str">
        <f>'Uniformat Level 2 Breakdown'!A75</f>
        <v>E</v>
      </c>
      <c r="B28" s="187" t="str">
        <f>'Uniformat Level 2 Breakdown'!B75</f>
        <v>EQUIPMENT &amp; FURNISHINGS</v>
      </c>
      <c r="C28" s="188" t="str">
        <f>'Uniformat Level 2 Breakdown'!D84</f>
        <v>SUBTOTAL EQUIPMENT &amp; FURNISHINGS</v>
      </c>
      <c r="D28" s="189">
        <f ca="1">'Uniformat Level 2 Breakdown'!E84</f>
        <v>0</v>
      </c>
      <c r="E28" s="190" t="e">
        <f ca="1">'Uniformat Level 2 Breakdown'!F84</f>
        <v>#DIV/0!</v>
      </c>
      <c r="F28" s="191" t="e">
        <f ca="1">'Uniformat Level 2 Breakdown'!G84</f>
        <v>#DIV/0!</v>
      </c>
      <c r="G28" s="184" t="s">
        <v>1596</v>
      </c>
    </row>
    <row r="29" spans="1:7" s="87" customFormat="1" ht="18" customHeight="1" x14ac:dyDescent="0.2">
      <c r="A29" s="99"/>
      <c r="B29" s="106" t="str">
        <f>'Uniformat Level 2 Breakdown'!B76</f>
        <v>E10 - EQUIPMENT</v>
      </c>
      <c r="C29" s="100"/>
      <c r="D29" s="90">
        <f ca="1">SUM(OFFSET('Uniformat Level 2 Breakdown'!E76,1,0):OFFSET('Uniformat Level 2 Breakdown'!E81,-1,0))</f>
        <v>0</v>
      </c>
      <c r="E29" s="101" t="e">
        <f ca="1">SUM(OFFSET('Uniformat Level 2 Breakdown'!F76,1,0):OFFSET('Uniformat Level 2 Breakdown'!F81,-1,0))</f>
        <v>#DIV/0!</v>
      </c>
      <c r="F29" s="102" t="e">
        <f ca="1">SUM(OFFSET('Uniformat Level 2 Breakdown'!G76,1,0):OFFSET('Uniformat Level 2 Breakdown'!G81,-1,0))</f>
        <v>#DIV/0!</v>
      </c>
      <c r="G29" s="184" t="s">
        <v>1596</v>
      </c>
    </row>
    <row r="30" spans="1:7" s="87" customFormat="1" ht="18" customHeight="1" thickBot="1" x14ac:dyDescent="0.25">
      <c r="A30" s="99"/>
      <c r="B30" s="106" t="str">
        <f>'Uniformat Level 2 Breakdown'!B81</f>
        <v>E20 - FURNISHINGS</v>
      </c>
      <c r="C30" s="100"/>
      <c r="D30" s="90">
        <f ca="1">SUM(OFFSET('Uniformat Level 2 Breakdown'!E81,1,0):OFFSET('Uniformat Level 2 Breakdown'!E84,-1,0))</f>
        <v>0</v>
      </c>
      <c r="E30" s="101" t="e">
        <f ca="1">SUM(OFFSET('Uniformat Level 2 Breakdown'!F81,1,0):OFFSET('Uniformat Level 2 Breakdown'!F84,-1,0))</f>
        <v>#DIV/0!</v>
      </c>
      <c r="F30" s="102" t="e">
        <f ca="1">SUM(OFFSET('Uniformat Level 2 Breakdown'!G81,1,0):OFFSET('Uniformat Level 2 Breakdown'!G84,-1,0))</f>
        <v>#DIV/0!</v>
      </c>
      <c r="G30" s="184" t="s">
        <v>1596</v>
      </c>
    </row>
    <row r="31" spans="1:7" s="87" customFormat="1" ht="18" customHeight="1" x14ac:dyDescent="0.2">
      <c r="A31" s="186" t="str">
        <f>'Uniformat Level 2 Breakdown'!A85</f>
        <v>F</v>
      </c>
      <c r="B31" s="187" t="str">
        <f>'Uniformat Level 2 Breakdown'!B85</f>
        <v>SPECIAL CONSTRUCTION  &amp; DEMOLITION</v>
      </c>
      <c r="C31" s="188" t="s">
        <v>1561</v>
      </c>
      <c r="D31" s="189">
        <f ca="1">'Uniformat Level 2 Breakdown'!E95</f>
        <v>0</v>
      </c>
      <c r="E31" s="190" t="e">
        <f ca="1">'Uniformat Level 2 Breakdown'!F95</f>
        <v>#DIV/0!</v>
      </c>
      <c r="F31" s="191" t="e">
        <f ca="1">'Uniformat Level 2 Breakdown'!G95</f>
        <v>#DIV/0!</v>
      </c>
      <c r="G31" s="184" t="s">
        <v>1596</v>
      </c>
    </row>
    <row r="32" spans="1:7" s="87" customFormat="1" ht="18" customHeight="1" x14ac:dyDescent="0.2">
      <c r="A32" s="99"/>
      <c r="B32" s="106" t="str">
        <f>'Uniformat Level 2 Breakdown'!B86</f>
        <v>F10 - SPECIAL CONSTRUCTION</v>
      </c>
      <c r="C32" s="100"/>
      <c r="D32" s="90">
        <f ca="1">SUM(OFFSET('Uniformat Level 2 Breakdown'!E86,1,0):OFFSET('Uniformat Level 2 Breakdown'!E92,-1,0))</f>
        <v>0</v>
      </c>
      <c r="E32" s="101" t="e">
        <f ca="1">SUM(OFFSET('Uniformat Level 2 Breakdown'!F86,1,0):OFFSET('Uniformat Level 2 Breakdown'!F92,-1,0))</f>
        <v>#DIV/0!</v>
      </c>
      <c r="F32" s="102" t="e">
        <f ca="1">SUM(OFFSET('Uniformat Level 2 Breakdown'!G86,1,0):OFFSET('Uniformat Level 2 Breakdown'!G92,-1,0))</f>
        <v>#DIV/0!</v>
      </c>
      <c r="G32" s="184" t="s">
        <v>1596</v>
      </c>
    </row>
    <row r="33" spans="1:8" s="87" customFormat="1" ht="18" customHeight="1" thickBot="1" x14ac:dyDescent="0.25">
      <c r="A33" s="99"/>
      <c r="B33" s="106" t="str">
        <f>'Uniformat Level 2 Breakdown'!B92</f>
        <v>F20 - SELECTIVE BUILDING DEMOLITION</v>
      </c>
      <c r="C33" s="100"/>
      <c r="D33" s="90">
        <f ca="1">SUM(OFFSET('Uniformat Level 2 Breakdown'!E92,1,0):OFFSET('Uniformat Level 2 Breakdown'!E95,-1,0))</f>
        <v>0</v>
      </c>
      <c r="E33" s="101" t="e">
        <f ca="1">SUM(OFFSET('Uniformat Level 2 Breakdown'!F92,1,0):OFFSET('Uniformat Level 2 Breakdown'!F95,-1,0))</f>
        <v>#DIV/0!</v>
      </c>
      <c r="F33" s="102" t="e">
        <f ca="1">SUM(OFFSET('Uniformat Level 2 Breakdown'!G92,1,0):OFFSET('Uniformat Level 2 Breakdown'!G95,-1,0))</f>
        <v>#DIV/0!</v>
      </c>
      <c r="G33" s="184" t="s">
        <v>1596</v>
      </c>
    </row>
    <row r="34" spans="1:8" s="87" customFormat="1" ht="18" customHeight="1" x14ac:dyDescent="0.2">
      <c r="A34" s="186" t="str">
        <f>'Uniformat Level 2 Breakdown'!A96</f>
        <v>G</v>
      </c>
      <c r="B34" s="187" t="str">
        <f>'Uniformat Level 2 Breakdown'!B96</f>
        <v>BUILDING SITE WORK</v>
      </c>
      <c r="C34" s="188" t="str">
        <f>'Uniformat Level 2 Breakdown'!D124</f>
        <v>SUBTOTAL BUILDING SITE WORK</v>
      </c>
      <c r="D34" s="189">
        <f ca="1">+'Uniformat Level 2 Breakdown'!E124</f>
        <v>0</v>
      </c>
      <c r="E34" s="190" t="e">
        <f ca="1">+'Uniformat Level 2 Breakdown'!F124</f>
        <v>#DIV/0!</v>
      </c>
      <c r="F34" s="191" t="e">
        <f ca="1">+'Uniformat Level 2 Breakdown'!G124</f>
        <v>#DIV/0!</v>
      </c>
      <c r="G34" s="184" t="s">
        <v>1596</v>
      </c>
    </row>
    <row r="35" spans="1:8" s="87" customFormat="1" ht="18" customHeight="1" x14ac:dyDescent="0.2">
      <c r="A35" s="99"/>
      <c r="B35" s="106" t="str">
        <f>'Uniformat Level 2 Breakdown'!B97</f>
        <v>G10 - SITE PREPARATION</v>
      </c>
      <c r="C35" s="100"/>
      <c r="D35" s="90">
        <f ca="1">SUM(OFFSET('Uniformat Level 2 Breakdown'!E97,1,0):OFFSET('Uniformat Level 2 Breakdown'!E102,-1,0))</f>
        <v>0</v>
      </c>
      <c r="E35" s="101" t="e">
        <f ca="1">SUM(OFFSET('Uniformat Level 2 Breakdown'!F97,1,0):OFFSET('Uniformat Level 2 Breakdown'!F102,-1,0))</f>
        <v>#DIV/0!</v>
      </c>
      <c r="F35" s="102" t="e">
        <f ca="1">SUM(OFFSET('Uniformat Level 2 Breakdown'!G97,1,0):OFFSET('Uniformat Level 2 Breakdown'!G102,-1,0))</f>
        <v>#DIV/0!</v>
      </c>
      <c r="G35" s="184" t="s">
        <v>1596</v>
      </c>
    </row>
    <row r="36" spans="1:8" s="87" customFormat="1" ht="18" customHeight="1" x14ac:dyDescent="0.2">
      <c r="A36" s="99"/>
      <c r="B36" s="106" t="str">
        <f>'Uniformat Level 2 Breakdown'!B102</f>
        <v>G20 - SITE IMPROVEMENTS</v>
      </c>
      <c r="C36" s="103"/>
      <c r="D36" s="104">
        <f ca="1">SUM(OFFSET('Uniformat Level 2 Breakdown'!E102,1,0):OFFSET('Uniformat Level 2 Breakdown'!E108,-1,0))</f>
        <v>0</v>
      </c>
      <c r="E36" s="101" t="e">
        <f ca="1">SUM(OFFSET('Uniformat Level 2 Breakdown'!F102,1,0):OFFSET('Uniformat Level 2 Breakdown'!F108,-1,0))</f>
        <v>#DIV/0!</v>
      </c>
      <c r="F36" s="102" t="e">
        <f ca="1">SUM(OFFSET('Uniformat Level 2 Breakdown'!G102,1,0):OFFSET('Uniformat Level 2 Breakdown'!G108,-1,0))</f>
        <v>#DIV/0!</v>
      </c>
      <c r="G36" s="184" t="s">
        <v>1596</v>
      </c>
    </row>
    <row r="37" spans="1:8" s="87" customFormat="1" ht="18" customHeight="1" x14ac:dyDescent="0.2">
      <c r="A37" s="99"/>
      <c r="B37" s="106" t="str">
        <f>'Uniformat Level 2 Breakdown'!B108</f>
        <v>G30 - SITE CIVIL/MECH UTILITIES</v>
      </c>
      <c r="C37" s="103"/>
      <c r="D37" s="104">
        <f ca="1">SUM(OFFSET('Uniformat Level 2 Breakdown'!E108,1,0):OFFSET('Uniformat Level 2 Breakdown'!E116,-1,0))</f>
        <v>0</v>
      </c>
      <c r="E37" s="101" t="e">
        <f ca="1">SUM(OFFSET('Uniformat Level 2 Breakdown'!F108,1,0):OFFSET('Uniformat Level 2 Breakdown'!F116,-1,0))</f>
        <v>#DIV/0!</v>
      </c>
      <c r="F37" s="102" t="e">
        <f ca="1">SUM(OFFSET('Uniformat Level 2 Breakdown'!G108,1,0):OFFSET('Uniformat Level 2 Breakdown'!G116,-1,0))</f>
        <v>#DIV/0!</v>
      </c>
      <c r="G37" s="184" t="s">
        <v>1596</v>
      </c>
    </row>
    <row r="38" spans="1:8" s="87" customFormat="1" ht="18" customHeight="1" x14ac:dyDescent="0.2">
      <c r="A38" s="99"/>
      <c r="B38" s="106" t="str">
        <f>'Uniformat Level 2 Breakdown'!B116</f>
        <v>G40 - SITE ELECTRICAL UTILITIES</v>
      </c>
      <c r="C38" s="103"/>
      <c r="D38" s="104">
        <f ca="1">SUM(OFFSET('Uniformat Level 2 Breakdown'!E116,1,0):OFFSET('Uniformat Level 2 Breakdown'!E121,-1,0))</f>
        <v>0</v>
      </c>
      <c r="E38" s="101" t="e">
        <f ca="1">SUM(OFFSET('Uniformat Level 2 Breakdown'!F116,1,0):OFFSET('Uniformat Level 2 Breakdown'!F121,-1,0))</f>
        <v>#DIV/0!</v>
      </c>
      <c r="F38" s="102" t="e">
        <f ca="1">SUM(OFFSET('Uniformat Level 2 Breakdown'!G116,1,0):OFFSET('Uniformat Level 2 Breakdown'!G121,-1,0))</f>
        <v>#DIV/0!</v>
      </c>
      <c r="G38" s="184" t="s">
        <v>1596</v>
      </c>
    </row>
    <row r="39" spans="1:8" s="87" customFormat="1" ht="18" customHeight="1" thickBot="1" x14ac:dyDescent="0.25">
      <c r="A39" s="99"/>
      <c r="B39" s="106" t="str">
        <f>'Uniformat Level 2 Breakdown'!B121</f>
        <v>G90 - OTHER SITE CONSTRUCTION</v>
      </c>
      <c r="C39" s="100"/>
      <c r="D39" s="90">
        <f ca="1">SUM(OFFSET('Uniformat Level 2 Breakdown'!E121,1,0):OFFSET('Uniformat Level 2 Breakdown'!E124,-1,0))</f>
        <v>0</v>
      </c>
      <c r="E39" s="101" t="e">
        <f ca="1">SUM(OFFSET('Uniformat Level 2 Breakdown'!F121,1,0):OFFSET('Uniformat Level 2 Breakdown'!F124,-1,0))</f>
        <v>#DIV/0!</v>
      </c>
      <c r="F39" s="102" t="e">
        <f ca="1">SUM(OFFSET('Uniformat Level 2 Breakdown'!G121,1,0):OFFSET('Uniformat Level 2 Breakdown'!G124,-1,0))</f>
        <v>#DIV/0!</v>
      </c>
      <c r="G39" s="184" t="s">
        <v>1596</v>
      </c>
    </row>
    <row r="40" spans="1:8" s="125" customFormat="1" ht="18" customHeight="1" x14ac:dyDescent="0.2">
      <c r="A40" s="119"/>
      <c r="B40" s="124"/>
      <c r="C40" s="136" t="s">
        <v>1558</v>
      </c>
      <c r="D40" s="143">
        <f ca="1">+D34+D31+D28+D22+D18+D14+D11</f>
        <v>0</v>
      </c>
      <c r="E40" s="134" t="e">
        <f ca="1">IF($C$3="","",D40/$C$3)</f>
        <v>#DIV/0!</v>
      </c>
      <c r="F40" s="135" t="e">
        <f t="shared" ref="F40:F50" ca="1" si="0">IF($D$50=0, "",D40/$D$50)</f>
        <v>#DIV/0!</v>
      </c>
      <c r="G40" s="184" t="s">
        <v>1596</v>
      </c>
    </row>
    <row r="41" spans="1:8" s="125" customFormat="1" ht="14.45" customHeight="1" x14ac:dyDescent="0.2">
      <c r="A41" s="121"/>
      <c r="B41" s="126"/>
      <c r="C41" s="131" t="s">
        <v>1616</v>
      </c>
      <c r="D41" s="144">
        <f ca="1">'Uniformat Level 2 Breakdown'!E126</f>
        <v>0</v>
      </c>
      <c r="E41" s="150" t="e">
        <f t="shared" ref="E41:E42" ca="1" si="1">IF($C$3="","",D41/$C$3)</f>
        <v>#DIV/0!</v>
      </c>
      <c r="F41" s="127" t="e">
        <f t="shared" ca="1" si="0"/>
        <v>#DIV/0!</v>
      </c>
      <c r="G41" s="184" t="s">
        <v>1596</v>
      </c>
    </row>
    <row r="42" spans="1:8" s="125" customFormat="1" ht="14.45" customHeight="1" x14ac:dyDescent="0.2">
      <c r="A42" s="121"/>
      <c r="B42" s="126"/>
      <c r="C42" s="183">
        <f>'Uniformat Level 2 Breakdown'!C127</f>
        <v>0.05</v>
      </c>
      <c r="D42" s="144" t="e">
        <f ca="1">'Uniformat Level 2 Breakdown'!E127</f>
        <v>#DIV/0!</v>
      </c>
      <c r="E42" s="151" t="e">
        <f t="shared" ca="1" si="1"/>
        <v>#DIV/0!</v>
      </c>
      <c r="F42" s="127" t="e">
        <f t="shared" ca="1" si="0"/>
        <v>#DIV/0!</v>
      </c>
      <c r="G42" s="184" t="s">
        <v>1596</v>
      </c>
    </row>
    <row r="43" spans="1:8" s="125" customFormat="1" ht="18" customHeight="1" x14ac:dyDescent="0.2">
      <c r="A43" s="121"/>
      <c r="B43" s="126"/>
      <c r="C43" s="122" t="s">
        <v>1563</v>
      </c>
      <c r="D43" s="145" t="e">
        <f ca="1">SUM(D40:D42)</f>
        <v>#DIV/0!</v>
      </c>
      <c r="E43" s="152" t="e">
        <f t="shared" ref="E43:E47" ca="1" si="2">IF($C$3="","",D43/$C$3)</f>
        <v>#DIV/0!</v>
      </c>
      <c r="F43" s="133" t="e">
        <f t="shared" ca="1" si="0"/>
        <v>#DIV/0!</v>
      </c>
      <c r="G43" s="184" t="s">
        <v>1596</v>
      </c>
      <c r="H43" s="87"/>
    </row>
    <row r="44" spans="1:8" s="125" customFormat="1" ht="14.45" customHeight="1" x14ac:dyDescent="0.2">
      <c r="A44" s="121"/>
      <c r="B44" s="126"/>
      <c r="C44" s="137" t="s">
        <v>1568</v>
      </c>
      <c r="D44" s="144" t="e">
        <f ca="1">'Uniformat Level 2 Breakdown'!E129</f>
        <v>#DIV/0!</v>
      </c>
      <c r="E44" s="151" t="e">
        <f t="shared" ca="1" si="2"/>
        <v>#DIV/0!</v>
      </c>
      <c r="F44" s="127" t="e">
        <f t="shared" ca="1" si="0"/>
        <v>#DIV/0!</v>
      </c>
      <c r="G44" s="184" t="s">
        <v>1596</v>
      </c>
    </row>
    <row r="45" spans="1:8" s="125" customFormat="1" ht="18" customHeight="1" x14ac:dyDescent="0.2">
      <c r="A45" s="121"/>
      <c r="B45" s="126"/>
      <c r="C45" s="122" t="s">
        <v>1564</v>
      </c>
      <c r="D45" s="145" t="e">
        <f ca="1">SUM(D43:D44)</f>
        <v>#DIV/0!</v>
      </c>
      <c r="E45" s="152" t="e">
        <f t="shared" ref="E45" ca="1" si="3">IF($C$3="","",D45/$C$3)</f>
        <v>#DIV/0!</v>
      </c>
      <c r="F45" s="133" t="e">
        <f t="shared" ca="1" si="0"/>
        <v>#DIV/0!</v>
      </c>
      <c r="G45" s="184" t="s">
        <v>1596</v>
      </c>
    </row>
    <row r="46" spans="1:8" s="125" customFormat="1" ht="14.45" customHeight="1" x14ac:dyDescent="0.2">
      <c r="A46" s="121"/>
      <c r="B46" s="128"/>
      <c r="C46" s="137" t="s">
        <v>1565</v>
      </c>
      <c r="D46" s="144">
        <f ca="1">'Uniformat Level 2 Breakdown'!E131</f>
        <v>0</v>
      </c>
      <c r="E46" s="151" t="e">
        <f t="shared" ca="1" si="2"/>
        <v>#DIV/0!</v>
      </c>
      <c r="F46" s="127" t="e">
        <f t="shared" ca="1" si="0"/>
        <v>#DIV/0!</v>
      </c>
      <c r="G46" s="184" t="s">
        <v>1596</v>
      </c>
    </row>
    <row r="47" spans="1:8" s="125" customFormat="1" ht="14.45" customHeight="1" x14ac:dyDescent="0.2">
      <c r="A47" s="121"/>
      <c r="B47" s="128"/>
      <c r="C47" s="138" t="s">
        <v>1566</v>
      </c>
      <c r="D47" s="144">
        <f ca="1">'Uniformat Level 2 Breakdown'!E132</f>
        <v>0</v>
      </c>
      <c r="E47" s="151" t="e">
        <f t="shared" ca="1" si="2"/>
        <v>#DIV/0!</v>
      </c>
      <c r="F47" s="127" t="e">
        <f t="shared" ca="1" si="0"/>
        <v>#DIV/0!</v>
      </c>
      <c r="G47" s="184" t="s">
        <v>1596</v>
      </c>
    </row>
    <row r="48" spans="1:8" s="125" customFormat="1" ht="14.45" customHeight="1" x14ac:dyDescent="0.2">
      <c r="A48" s="121"/>
      <c r="B48" s="126"/>
      <c r="C48" s="138" t="s">
        <v>1601</v>
      </c>
      <c r="D48" s="144">
        <f ca="1">'Uniformat Level 2 Breakdown'!E133</f>
        <v>0</v>
      </c>
      <c r="E48" s="151" t="e">
        <f t="shared" ref="E48:E49" ca="1" si="4">IF($C$3="","",D48/$C$3)</f>
        <v>#DIV/0!</v>
      </c>
      <c r="F48" s="127" t="e">
        <f t="shared" ca="1" si="0"/>
        <v>#DIV/0!</v>
      </c>
      <c r="G48" s="184" t="s">
        <v>1596</v>
      </c>
    </row>
    <row r="49" spans="1:7" s="125" customFormat="1" ht="14.45" customHeight="1" x14ac:dyDescent="0.2">
      <c r="A49" s="121"/>
      <c r="B49" s="128"/>
      <c r="C49" s="258" t="s">
        <v>1567</v>
      </c>
      <c r="D49" s="146">
        <f>'Uniformat Level 2 Breakdown'!E13</f>
        <v>0</v>
      </c>
      <c r="E49" s="153" t="e">
        <f t="shared" si="4"/>
        <v>#DIV/0!</v>
      </c>
      <c r="F49" s="132" t="e">
        <f t="shared" ca="1" si="0"/>
        <v>#DIV/0!</v>
      </c>
      <c r="G49" s="184" t="s">
        <v>1596</v>
      </c>
    </row>
    <row r="50" spans="1:7" s="125" customFormat="1" ht="18" customHeight="1" thickBot="1" x14ac:dyDescent="0.25">
      <c r="A50" s="129"/>
      <c r="B50" s="130"/>
      <c r="C50" s="142" t="s">
        <v>1569</v>
      </c>
      <c r="D50" s="147" t="e">
        <f ca="1">SUM(D45:D49)</f>
        <v>#DIV/0!</v>
      </c>
      <c r="E50" s="154" t="e">
        <f ca="1">IF($C$3="","",D50/$C$3)</f>
        <v>#DIV/0!</v>
      </c>
      <c r="F50" s="140" t="e">
        <f t="shared" ca="1" si="0"/>
        <v>#DIV/0!</v>
      </c>
      <c r="G50" s="184" t="s">
        <v>1596</v>
      </c>
    </row>
    <row r="51" spans="1:7" ht="18" customHeight="1" x14ac:dyDescent="0.2">
      <c r="A51" s="139"/>
      <c r="B51" s="158" t="str">
        <f>'Uniformat Level 2 Breakdown'!B136</f>
        <v>Related Construction Cost ALLOWANCES:</v>
      </c>
      <c r="C51" s="112"/>
      <c r="D51" s="148"/>
      <c r="E51" s="155"/>
      <c r="F51" s="123"/>
      <c r="G51" s="184" t="s">
        <v>1596</v>
      </c>
    </row>
    <row r="52" spans="1:7" ht="18" customHeight="1" x14ac:dyDescent="0.2">
      <c r="A52" s="167"/>
      <c r="B52" s="115" t="str">
        <f>"Total "&amp;'Uniformat Level 2 Breakdown'!C137</f>
        <v>Total Allowance #1</v>
      </c>
      <c r="C52" s="170" t="str">
        <f>'Uniformat Level 2 Breakdown'!D137</f>
        <v>Text 1</v>
      </c>
      <c r="D52" s="168">
        <f>'Uniformat Level 2 Breakdown'!E137</f>
        <v>0</v>
      </c>
      <c r="E52" s="171" t="e">
        <f t="shared" ref="E52" si="5">IF($C$3="","",D52/$C$3)</f>
        <v>#DIV/0!</v>
      </c>
      <c r="F52" s="169" t="e">
        <f t="shared" ref="F52" ca="1" si="6">IF($D$50=0, "",D52/$D$50)</f>
        <v>#DIV/0!</v>
      </c>
    </row>
    <row r="53" spans="1:7" ht="18" customHeight="1" x14ac:dyDescent="0.2">
      <c r="A53" s="167"/>
      <c r="B53" s="115" t="str">
        <f>"Total "&amp;'Uniformat Level 2 Breakdown'!C138</f>
        <v>Total Allowance #2</v>
      </c>
      <c r="C53" s="170" t="str">
        <f>'Uniformat Level 2 Breakdown'!D138</f>
        <v>Text 2</v>
      </c>
      <c r="D53" s="168">
        <f>'Uniformat Level 2 Breakdown'!E138</f>
        <v>0</v>
      </c>
      <c r="E53" s="172" t="e">
        <f t="shared" ref="E53:E56" si="7">IF($C$3="","",D53/$C$3)</f>
        <v>#DIV/0!</v>
      </c>
      <c r="F53" s="169" t="e">
        <f ca="1">IF($D$50=0, "",D53/$D$50)</f>
        <v>#DIV/0!</v>
      </c>
    </row>
    <row r="54" spans="1:7" ht="18" customHeight="1" x14ac:dyDescent="0.2">
      <c r="A54" s="167"/>
      <c r="B54" s="115" t="str">
        <f>"Total "&amp;'Uniformat Level 2 Breakdown'!C139</f>
        <v>Total Allowance #3</v>
      </c>
      <c r="C54" s="170" t="str">
        <f>'Uniformat Level 2 Breakdown'!D139</f>
        <v>Text 3</v>
      </c>
      <c r="D54" s="168">
        <f>'Uniformat Level 2 Breakdown'!E139</f>
        <v>0</v>
      </c>
      <c r="E54" s="172" t="e">
        <f t="shared" si="7"/>
        <v>#DIV/0!</v>
      </c>
      <c r="F54" s="169" t="e">
        <f ca="1">IF($D$50=0, "",D54/$D$50)</f>
        <v>#DIV/0!</v>
      </c>
    </row>
    <row r="55" spans="1:7" ht="18" customHeight="1" x14ac:dyDescent="0.2">
      <c r="A55" s="167"/>
      <c r="B55" s="115" t="str">
        <f>"Total "&amp;'Uniformat Level 2 Breakdown'!C140</f>
        <v>Total Allowance #4</v>
      </c>
      <c r="C55" s="170" t="str">
        <f>'Uniformat Level 2 Breakdown'!D140</f>
        <v>Text 4</v>
      </c>
      <c r="D55" s="168">
        <f>'Uniformat Level 2 Breakdown'!E140</f>
        <v>0</v>
      </c>
      <c r="E55" s="172" t="e">
        <f t="shared" si="7"/>
        <v>#DIV/0!</v>
      </c>
      <c r="F55" s="169" t="e">
        <f ca="1">IF($D$50=0, "",D55/$D$50)</f>
        <v>#DIV/0!</v>
      </c>
    </row>
    <row r="56" spans="1:7" ht="18" customHeight="1" x14ac:dyDescent="0.2">
      <c r="A56" s="167"/>
      <c r="B56" s="115" t="str">
        <f>"Total "&amp;'Uniformat Level 2 Breakdown'!C141</f>
        <v>Total Allowance #5</v>
      </c>
      <c r="C56" s="170" t="str">
        <f>'Uniformat Level 2 Breakdown'!D141</f>
        <v>Text 5</v>
      </c>
      <c r="D56" s="168">
        <f>'Uniformat Level 2 Breakdown'!E141</f>
        <v>0</v>
      </c>
      <c r="E56" s="172" t="e">
        <f t="shared" si="7"/>
        <v>#DIV/0!</v>
      </c>
      <c r="F56" s="169" t="e">
        <f ca="1">IF($D$50=0, "",D56/$D$50)</f>
        <v>#DIV/0!</v>
      </c>
    </row>
    <row r="57" spans="1:7" ht="18" customHeight="1" x14ac:dyDescent="0.2">
      <c r="A57" s="167"/>
      <c r="B57" s="115" t="str">
        <f>"Total "&amp;'Uniformat Level 2 Breakdown'!C142</f>
        <v>Total Allowance #6</v>
      </c>
      <c r="C57" s="170" t="str">
        <f>'Uniformat Level 2 Breakdown'!D142</f>
        <v>Text 6</v>
      </c>
      <c r="D57" s="168">
        <f>'Uniformat Level 2 Breakdown'!E142</f>
        <v>0</v>
      </c>
      <c r="E57" s="172" t="e">
        <f t="shared" ref="E57:E58" si="8">IF($C$3="","",D57/$C$3)</f>
        <v>#DIV/0!</v>
      </c>
      <c r="F57" s="169" t="e">
        <f t="shared" ref="F57:F58" ca="1" si="9">IF($D$50=0, "",D57/$D$50)</f>
        <v>#DIV/0!</v>
      </c>
    </row>
    <row r="58" spans="1:7" ht="18" customHeight="1" x14ac:dyDescent="0.2">
      <c r="A58" s="167"/>
      <c r="B58" s="115" t="str">
        <f>"Total "&amp;'Uniformat Level 2 Breakdown'!C143</f>
        <v>Total Allowance #7</v>
      </c>
      <c r="C58" s="170" t="str">
        <f>'Uniformat Level 2 Breakdown'!D143</f>
        <v>Text 7</v>
      </c>
      <c r="D58" s="168">
        <f>'Uniformat Level 2 Breakdown'!E143</f>
        <v>0</v>
      </c>
      <c r="E58" s="172" t="e">
        <f t="shared" si="8"/>
        <v>#DIV/0!</v>
      </c>
      <c r="F58" s="169" t="e">
        <f t="shared" ca="1" si="9"/>
        <v>#DIV/0!</v>
      </c>
    </row>
    <row r="59" spans="1:7" ht="18" customHeight="1" thickBot="1" x14ac:dyDescent="0.25">
      <c r="A59" s="173"/>
      <c r="B59" s="157" t="str">
        <f>"Total "&amp;'Uniformat Level 2 Breakdown'!C144</f>
        <v>Total Allowance #8</v>
      </c>
      <c r="C59" s="174" t="str">
        <f>'Uniformat Level 2 Breakdown'!D144</f>
        <v>Text 8</v>
      </c>
      <c r="D59" s="168">
        <f>'Uniformat Level 2 Breakdown'!E144</f>
        <v>0</v>
      </c>
      <c r="E59" s="175" t="e">
        <f t="shared" ref="E59" si="10">IF($C$3="","",D59/$C$3)</f>
        <v>#DIV/0!</v>
      </c>
      <c r="F59" s="176" t="e">
        <f ca="1">IF($D$50=0, "",D59/$D$50)</f>
        <v>#DIV/0!</v>
      </c>
    </row>
    <row r="60" spans="1:7" ht="18" customHeight="1" x14ac:dyDescent="0.2">
      <c r="A60" s="139"/>
      <c r="B60" s="158" t="s">
        <v>118</v>
      </c>
      <c r="C60" s="141"/>
      <c r="D60" s="149"/>
      <c r="E60" s="156"/>
      <c r="F60" s="15"/>
      <c r="G60" s="184" t="s">
        <v>1596</v>
      </c>
    </row>
    <row r="61" spans="1:7" ht="18" customHeight="1" x14ac:dyDescent="0.2">
      <c r="A61" s="167"/>
      <c r="B61" s="115" t="str">
        <f>'Uniformat Level 2 Breakdown'!C149</f>
        <v>TOTAL Alternate #1</v>
      </c>
      <c r="C61" s="170" t="str">
        <f>'Uniformat Level 2 Breakdown'!B147</f>
        <v>Tree Removal</v>
      </c>
      <c r="D61" s="168">
        <f ca="1">'Uniformat Level 2 Breakdown'!E149</f>
        <v>0</v>
      </c>
      <c r="E61" s="171" t="e">
        <f t="shared" ref="E61:E62" ca="1" si="11">IF($C$3="","",D61/$C$3)</f>
        <v>#DIV/0!</v>
      </c>
      <c r="F61" s="169" t="e">
        <f ca="1">IF($D$50=0, "",D61/$D$50)</f>
        <v>#DIV/0!</v>
      </c>
    </row>
    <row r="62" spans="1:7" ht="18" customHeight="1" x14ac:dyDescent="0.2">
      <c r="A62" s="167"/>
      <c r="B62" s="115" t="str">
        <f>'Uniformat Level 2 Breakdown'!C153</f>
        <v>TOTAL Alternate #2</v>
      </c>
      <c r="C62" s="170" t="str">
        <f>'Uniformat Level 2 Breakdown'!B151</f>
        <v>Add Tree Protection</v>
      </c>
      <c r="D62" s="168">
        <f ca="1">+'Uniformat Level 2 Breakdown'!E153</f>
        <v>0</v>
      </c>
      <c r="E62" s="171" t="e">
        <f t="shared" ca="1" si="11"/>
        <v>#DIV/0!</v>
      </c>
      <c r="F62" s="178" t="e">
        <f t="shared" ref="F62:F63" ca="1" si="12">IF($D$50=0, "",D62/$D$50)</f>
        <v>#DIV/0!</v>
      </c>
    </row>
    <row r="63" spans="1:7" ht="18" customHeight="1" x14ac:dyDescent="0.2">
      <c r="A63" s="167"/>
      <c r="B63" s="115" t="str">
        <f>'Uniformat Level 2 Breakdown'!C157</f>
        <v>TOTAL Alternate #3</v>
      </c>
      <c r="C63" s="170" t="str">
        <f>'Uniformat Level 2 Breakdown'!B155</f>
        <v>PVC Storm Piping</v>
      </c>
      <c r="D63" s="168">
        <f ca="1">+'Uniformat Level 2 Breakdown'!E157</f>
        <v>0</v>
      </c>
      <c r="E63" s="172" t="e">
        <f t="shared" ref="E63:E64" ca="1" si="13">IF($C$3="","",D63/$C$3)</f>
        <v>#DIV/0!</v>
      </c>
      <c r="F63" s="178" t="e">
        <f t="shared" ca="1" si="12"/>
        <v>#DIV/0!</v>
      </c>
    </row>
    <row r="64" spans="1:7" ht="18" customHeight="1" x14ac:dyDescent="0.2">
      <c r="A64" s="167"/>
      <c r="B64" s="115" t="str">
        <f>'Uniformat Level 2 Breakdown'!C161</f>
        <v>TOTAL Alternate #4</v>
      </c>
      <c r="C64" s="170" t="str">
        <f>'Uniformat Level 2 Breakdown'!B159</f>
        <v>Delete Eave Detail B</v>
      </c>
      <c r="D64" s="168">
        <f ca="1">+'Uniformat Level 2 Breakdown'!E161</f>
        <v>0</v>
      </c>
      <c r="E64" s="172" t="e">
        <f t="shared" ca="1" si="13"/>
        <v>#DIV/0!</v>
      </c>
      <c r="F64" s="169" t="e">
        <f t="shared" ref="F64:F65" ca="1" si="14">IF($D$50=0, "",D64/$D$50)</f>
        <v>#DIV/0!</v>
      </c>
    </row>
    <row r="65" spans="1:7" ht="18" customHeight="1" x14ac:dyDescent="0.2">
      <c r="A65" s="167"/>
      <c r="B65" s="115" t="str">
        <f>'Uniformat Level 2 Breakdown'!C165</f>
        <v>TOTAL Alternate #5</v>
      </c>
      <c r="C65" s="170" t="str">
        <f>'Uniformat Level 2 Breakdown'!B163</f>
        <v>Add Eave Detail F</v>
      </c>
      <c r="D65" s="168">
        <f ca="1">+'Uniformat Level 2 Breakdown'!E165</f>
        <v>0</v>
      </c>
      <c r="E65" s="172" t="e">
        <f t="shared" ref="E65:E68" ca="1" si="15">IF($C$3="","",D65/$C$3)</f>
        <v>#DIV/0!</v>
      </c>
      <c r="F65" s="169" t="e">
        <f t="shared" ca="1" si="14"/>
        <v>#DIV/0!</v>
      </c>
    </row>
    <row r="66" spans="1:7" ht="18" customHeight="1" x14ac:dyDescent="0.2">
      <c r="A66" s="167"/>
      <c r="B66" s="115" t="str">
        <f>'Uniformat Level 2 Breakdown'!C169</f>
        <v>TOTAL Alternate #6</v>
      </c>
      <c r="C66" s="170" t="str">
        <f>'Uniformat Level 2 Breakdown'!B167</f>
        <v>Add Penthouse</v>
      </c>
      <c r="D66" s="168">
        <f ca="1">+'Uniformat Level 2 Breakdown'!E169</f>
        <v>0</v>
      </c>
      <c r="E66" s="172" t="e">
        <f t="shared" ca="1" si="15"/>
        <v>#DIV/0!</v>
      </c>
      <c r="F66" s="169" t="e">
        <f t="shared" ref="F66:F67" ca="1" si="16">IF($D$50=0, "",D66/$D$50)</f>
        <v>#DIV/0!</v>
      </c>
    </row>
    <row r="67" spans="1:7" ht="18" customHeight="1" x14ac:dyDescent="0.2">
      <c r="A67" s="167"/>
      <c r="B67" s="115" t="str">
        <f>'Uniformat Level 2 Breakdown'!C173</f>
        <v>TOTAL Alternate #7</v>
      </c>
      <c r="C67" s="170" t="str">
        <f>'Uniformat Level 2 Breakdown'!B171</f>
        <v>Add Eave Detail F</v>
      </c>
      <c r="D67" s="168">
        <f ca="1">+'Uniformat Level 2 Breakdown'!E173</f>
        <v>0</v>
      </c>
      <c r="E67" s="172" t="e">
        <f t="shared" ref="E67" ca="1" si="17">IF($C$3="","",D67/$C$3)</f>
        <v>#DIV/0!</v>
      </c>
      <c r="F67" s="169" t="e">
        <f t="shared" ca="1" si="16"/>
        <v>#DIV/0!</v>
      </c>
    </row>
    <row r="68" spans="1:7" ht="18" customHeight="1" thickBot="1" x14ac:dyDescent="0.25">
      <c r="A68" s="179"/>
      <c r="B68" s="157" t="str">
        <f>'Uniformat Level 2 Breakdown'!C177</f>
        <v>TOTAL Alternate #8</v>
      </c>
      <c r="C68" s="174" t="str">
        <f>'Uniformat Level 2 Breakdown'!B175</f>
        <v>Add Penthouse</v>
      </c>
      <c r="D68" s="180">
        <f ca="1">+'Uniformat Level 2 Breakdown'!E177</f>
        <v>0</v>
      </c>
      <c r="E68" s="175" t="e">
        <f t="shared" ca="1" si="15"/>
        <v>#DIV/0!</v>
      </c>
      <c r="F68" s="176" t="e">
        <f t="shared" ref="F68" ca="1" si="18">IF($D$50=0, "",D68/$D$50)</f>
        <v>#DIV/0!</v>
      </c>
    </row>
    <row r="69" spans="1:7" ht="34.15" customHeight="1" x14ac:dyDescent="0.2">
      <c r="A69" s="433" t="s">
        <v>116</v>
      </c>
      <c r="B69" s="433"/>
      <c r="C69" s="433"/>
      <c r="D69" s="433"/>
      <c r="E69" s="433"/>
      <c r="F69" s="433"/>
      <c r="G69" s="184" t="s">
        <v>1596</v>
      </c>
    </row>
    <row r="70" spans="1:7" ht="18" customHeight="1" x14ac:dyDescent="0.2">
      <c r="B70" s="111" t="s">
        <v>1597</v>
      </c>
      <c r="C70" s="111" t="s">
        <v>1598</v>
      </c>
      <c r="D70" s="181"/>
      <c r="E70" s="181"/>
      <c r="F70" s="195"/>
    </row>
    <row r="71" spans="1:7" ht="18" customHeight="1" x14ac:dyDescent="0.2">
      <c r="C71" s="181"/>
      <c r="D71" s="181"/>
      <c r="E71" s="181"/>
      <c r="F71" s="195"/>
    </row>
    <row r="72" spans="1:7" ht="34.15" customHeight="1" x14ac:dyDescent="0.2">
      <c r="F72" s="194"/>
      <c r="G72" s="185"/>
    </row>
    <row r="73" spans="1:7" x14ac:dyDescent="0.2">
      <c r="F73" s="194"/>
    </row>
    <row r="74" spans="1:7" x14ac:dyDescent="0.2">
      <c r="A74" s="192"/>
      <c r="B74" s="193"/>
      <c r="C74" s="177"/>
      <c r="D74" s="192"/>
      <c r="E74" s="192"/>
      <c r="F74" s="194"/>
    </row>
  </sheetData>
  <mergeCells count="11">
    <mergeCell ref="A69:F69"/>
    <mergeCell ref="A1:B1"/>
    <mergeCell ref="C1:F1"/>
    <mergeCell ref="A2:B2"/>
    <mergeCell ref="C2:F2"/>
    <mergeCell ref="A8:F8"/>
    <mergeCell ref="A7:F7"/>
    <mergeCell ref="A3:B3"/>
    <mergeCell ref="A4:B4"/>
    <mergeCell ref="A5:B5"/>
    <mergeCell ref="A6:B6"/>
  </mergeCells>
  <phoneticPr fontId="2" type="noConversion"/>
  <printOptions horizontalCentered="1"/>
  <pageMargins left="0.5" right="0.5" top="0.5" bottom="0.5" header="0.3" footer="0.3"/>
  <pageSetup scale="77" fitToHeight="0" orientation="portrait" r:id="rId1"/>
  <headerFooter>
    <oddFooter xml:space="preserve">&amp;L&amp;8&amp;Z&amp;F&amp;R&amp;8REV: 04/01/2014 </oddFooter>
  </headerFooter>
  <rowBreaks count="1" manualBreakCount="1">
    <brk id="5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S181"/>
  <sheetViews>
    <sheetView topLeftCell="A115" zoomScaleNormal="100" zoomScaleSheetLayoutView="80" workbookViewId="0">
      <selection activeCell="C127" sqref="C127:D127"/>
    </sheetView>
  </sheetViews>
  <sheetFormatPr defaultColWidth="9.140625" defaultRowHeight="12.75" x14ac:dyDescent="0.2"/>
  <cols>
    <col min="1" max="1" width="3.42578125" style="3" customWidth="1"/>
    <col min="2" max="2" width="32.140625" style="4" customWidth="1"/>
    <col min="3" max="3" width="20.5703125" style="1" customWidth="1"/>
    <col min="4" max="4" width="24.42578125" style="1" customWidth="1"/>
    <col min="5" max="5" width="14.42578125" style="3" customWidth="1"/>
    <col min="6" max="6" width="9.140625" style="3"/>
    <col min="7" max="7" width="9.140625" style="5"/>
    <col min="8" max="8" width="3.5703125" style="2" customWidth="1"/>
    <col min="9" max="13" width="9.140625" style="1"/>
    <col min="14" max="14" width="18" style="1" customWidth="1"/>
    <col min="15" max="15" width="18.7109375" style="1" customWidth="1"/>
    <col min="16" max="16384" width="9.140625" style="1"/>
  </cols>
  <sheetData>
    <row r="1" spans="1:10" ht="18" customHeight="1" x14ac:dyDescent="0.2">
      <c r="A1" s="239"/>
      <c r="B1" s="239"/>
      <c r="C1" s="239" t="s">
        <v>109</v>
      </c>
      <c r="D1" s="438" t="s">
        <v>1612</v>
      </c>
      <c r="E1" s="439"/>
      <c r="F1" s="439"/>
      <c r="G1" s="440"/>
    </row>
    <row r="2" spans="1:10" ht="18" customHeight="1" x14ac:dyDescent="0.2">
      <c r="A2" s="239"/>
      <c r="B2" s="239"/>
      <c r="C2" s="239" t="s">
        <v>110</v>
      </c>
      <c r="D2" s="438" t="s">
        <v>1613</v>
      </c>
      <c r="E2" s="439"/>
      <c r="F2" s="439"/>
      <c r="G2" s="440"/>
    </row>
    <row r="3" spans="1:10" ht="18" customHeight="1" x14ac:dyDescent="0.2">
      <c r="A3" s="239"/>
      <c r="B3" s="239"/>
      <c r="C3" s="239" t="s">
        <v>142</v>
      </c>
      <c r="D3" s="396">
        <v>0</v>
      </c>
      <c r="E3" s="397">
        <v>0</v>
      </c>
      <c r="F3" s="78"/>
      <c r="G3" s="78"/>
    </row>
    <row r="4" spans="1:10" ht="18" customHeight="1" x14ac:dyDescent="0.2">
      <c r="A4" s="239"/>
      <c r="B4" s="239"/>
      <c r="C4" s="239" t="s">
        <v>112</v>
      </c>
      <c r="D4" s="398" t="s">
        <v>1614</v>
      </c>
      <c r="E4" s="77"/>
      <c r="F4" s="77"/>
      <c r="G4" s="77"/>
      <c r="H4" s="1"/>
      <c r="I4" s="237" t="s">
        <v>130</v>
      </c>
      <c r="J4" s="264" t="s">
        <v>140</v>
      </c>
    </row>
    <row r="5" spans="1:10" ht="18" customHeight="1" x14ac:dyDescent="0.2">
      <c r="A5" s="239"/>
      <c r="B5" s="239"/>
      <c r="C5" s="239" t="s">
        <v>111</v>
      </c>
      <c r="D5" s="398" t="s">
        <v>1614</v>
      </c>
      <c r="E5" s="428" t="s">
        <v>1615</v>
      </c>
      <c r="F5" s="77"/>
      <c r="G5" s="77"/>
      <c r="H5" s="1"/>
      <c r="I5" s="237" t="s">
        <v>131</v>
      </c>
      <c r="J5" s="264" t="s">
        <v>140</v>
      </c>
    </row>
    <row r="6" spans="1:10" ht="18" customHeight="1" x14ac:dyDescent="0.2">
      <c r="A6" s="239"/>
      <c r="B6" s="239"/>
      <c r="C6" s="239" t="s">
        <v>113</v>
      </c>
      <c r="D6" s="398" t="s">
        <v>1614</v>
      </c>
      <c r="E6" s="77"/>
      <c r="F6" s="77"/>
      <c r="G6" s="77"/>
      <c r="H6" s="1"/>
      <c r="I6" s="237" t="s">
        <v>132</v>
      </c>
      <c r="J6" s="264" t="s">
        <v>140</v>
      </c>
    </row>
    <row r="7" spans="1:10" ht="18" customHeight="1" thickBot="1" x14ac:dyDescent="0.25">
      <c r="A7" s="446" t="s">
        <v>1556</v>
      </c>
      <c r="B7" s="446"/>
      <c r="C7" s="446"/>
      <c r="D7" s="446"/>
      <c r="E7" s="446"/>
      <c r="F7" s="446"/>
      <c r="G7" s="446"/>
      <c r="H7" s="166" t="s">
        <v>1596</v>
      </c>
    </row>
    <row r="8" spans="1:10" ht="18" customHeight="1" thickBot="1" x14ac:dyDescent="0.25">
      <c r="A8" s="441" t="s">
        <v>124</v>
      </c>
      <c r="B8" s="441"/>
      <c r="C8" s="441"/>
      <c r="D8" s="442"/>
      <c r="E8" s="240"/>
      <c r="F8" s="240" t="s">
        <v>104</v>
      </c>
      <c r="G8" s="241" t="s">
        <v>106</v>
      </c>
      <c r="H8" s="166" t="s">
        <v>1596</v>
      </c>
    </row>
    <row r="9" spans="1:10" ht="18" customHeight="1" thickBot="1" x14ac:dyDescent="0.25">
      <c r="A9" s="242"/>
      <c r="B9" s="243" t="s">
        <v>1578</v>
      </c>
      <c r="C9" s="243"/>
      <c r="D9" s="244" t="s">
        <v>1562</v>
      </c>
      <c r="E9" s="245" t="s">
        <v>114</v>
      </c>
      <c r="F9" s="245" t="s">
        <v>105</v>
      </c>
      <c r="G9" s="246" t="s">
        <v>115</v>
      </c>
      <c r="H9" s="166" t="s">
        <v>1596</v>
      </c>
    </row>
    <row r="10" spans="1:10" ht="13.9" customHeight="1" x14ac:dyDescent="0.2">
      <c r="A10" s="8" t="s">
        <v>0</v>
      </c>
      <c r="B10" s="79" t="s">
        <v>1</v>
      </c>
      <c r="C10" s="109"/>
      <c r="D10" s="10"/>
      <c r="E10" s="236"/>
      <c r="F10" s="14"/>
      <c r="G10" s="118"/>
      <c r="H10" s="166" t="s">
        <v>1596</v>
      </c>
    </row>
    <row r="11" spans="1:10" ht="13.15" customHeight="1" x14ac:dyDescent="0.2">
      <c r="A11" s="73"/>
      <c r="B11" s="199" t="s">
        <v>2</v>
      </c>
      <c r="C11" s="200"/>
      <c r="D11" s="196"/>
      <c r="E11" s="13"/>
      <c r="F11" s="197"/>
      <c r="G11" s="198"/>
      <c r="H11" s="166" t="s">
        <v>1596</v>
      </c>
    </row>
    <row r="12" spans="1:10" ht="13.15" customHeight="1" x14ac:dyDescent="0.2">
      <c r="A12" s="73"/>
      <c r="B12" s="201" t="s">
        <v>3</v>
      </c>
      <c r="C12" s="200"/>
      <c r="D12" s="196"/>
      <c r="E12" s="259"/>
      <c r="F12" s="197" t="e">
        <f>IF($D$3="","",E12/$D$3)</f>
        <v>#DIV/0!</v>
      </c>
      <c r="G12" s="198" t="e">
        <f ca="1">IF(E$135=0, 0,E12/E$135)</f>
        <v>#DIV/0!</v>
      </c>
    </row>
    <row r="13" spans="1:10" ht="13.15" customHeight="1" x14ac:dyDescent="0.2">
      <c r="A13" s="73"/>
      <c r="B13" s="201" t="s">
        <v>4</v>
      </c>
      <c r="C13" s="200"/>
      <c r="D13" s="196"/>
      <c r="E13" s="259"/>
      <c r="F13" s="197" t="e">
        <f>IF($D$3="","",E13/$D$3)</f>
        <v>#DIV/0!</v>
      </c>
      <c r="G13" s="198" t="e">
        <f ca="1">IF(E$135=0, 0,E13/E$135)</f>
        <v>#DIV/0!</v>
      </c>
    </row>
    <row r="14" spans="1:10" ht="13.15" customHeight="1" x14ac:dyDescent="0.2">
      <c r="A14" s="73"/>
      <c r="B14" s="201" t="s">
        <v>5</v>
      </c>
      <c r="C14" s="200"/>
      <c r="D14" s="196"/>
      <c r="E14" s="259"/>
      <c r="F14" s="197" t="e">
        <f>IF($D$3="","",E14/$D$3)</f>
        <v>#DIV/0!</v>
      </c>
      <c r="G14" s="198" t="e">
        <f ca="1">IF(E$135=0, 0,E14/E$135)</f>
        <v>#DIV/0!</v>
      </c>
    </row>
    <row r="15" spans="1:10" ht="13.15" customHeight="1" x14ac:dyDescent="0.2">
      <c r="A15" s="73"/>
      <c r="B15" s="199" t="s">
        <v>8</v>
      </c>
      <c r="C15" s="200"/>
      <c r="D15" s="196"/>
      <c r="E15" s="13"/>
      <c r="F15" s="197"/>
      <c r="G15" s="198"/>
      <c r="H15" s="166" t="s">
        <v>1596</v>
      </c>
    </row>
    <row r="16" spans="1:10" ht="13.15" customHeight="1" x14ac:dyDescent="0.2">
      <c r="A16" s="73"/>
      <c r="B16" s="201" t="s">
        <v>6</v>
      </c>
      <c r="C16" s="200"/>
      <c r="D16" s="196"/>
      <c r="E16" s="259"/>
      <c r="F16" s="197" t="e">
        <f>IF($D$3="","",E16/$D$3)</f>
        <v>#DIV/0!</v>
      </c>
      <c r="G16" s="198" t="e">
        <f ca="1">IF(E$135=0, 0,E16/E$135)</f>
        <v>#DIV/0!</v>
      </c>
    </row>
    <row r="17" spans="1:8" ht="13.15" customHeight="1" thickBot="1" x14ac:dyDescent="0.25">
      <c r="A17" s="202"/>
      <c r="B17" s="203" t="s">
        <v>7</v>
      </c>
      <c r="C17" s="204"/>
      <c r="D17" s="205"/>
      <c r="E17" s="259"/>
      <c r="F17" s="197" t="e">
        <f>IF($D$3="","",E17/$D$3)</f>
        <v>#DIV/0!</v>
      </c>
      <c r="G17" s="198" t="e">
        <f ca="1">IF(E$135=0, 0,E17/E$135)</f>
        <v>#DIV/0!</v>
      </c>
    </row>
    <row r="18" spans="1:8" s="87" customFormat="1" ht="18" customHeight="1" thickBot="1" x14ac:dyDescent="0.25">
      <c r="A18" s="247"/>
      <c r="B18" s="248"/>
      <c r="C18" s="248"/>
      <c r="D18" s="249" t="str">
        <f>"SUBTOTAL "&amp;B10</f>
        <v>SUBTOTAL SUBSTRUCTURE</v>
      </c>
      <c r="E18" s="250">
        <f ca="1">SUM(OFFSET(E10,1,0):OFFSET(E18,-1,0))</f>
        <v>0</v>
      </c>
      <c r="F18" s="251" t="e">
        <f ca="1">SUM(OFFSET(F9,1,0):OFFSET(F18,-1,0))</f>
        <v>#DIV/0!</v>
      </c>
      <c r="G18" s="252" t="e">
        <f ca="1">SUM(OFFSET(G9,1,0):OFFSET(G18,-1,0))</f>
        <v>#DIV/0!</v>
      </c>
      <c r="H18" s="166" t="s">
        <v>1596</v>
      </c>
    </row>
    <row r="19" spans="1:8" ht="13.9" customHeight="1" x14ac:dyDescent="0.2">
      <c r="A19" s="8" t="s">
        <v>9</v>
      </c>
      <c r="B19" s="9" t="s">
        <v>10</v>
      </c>
      <c r="C19" s="109"/>
      <c r="D19" s="11"/>
      <c r="E19" s="236"/>
      <c r="F19" s="14"/>
      <c r="G19" s="118"/>
      <c r="H19" s="166" t="s">
        <v>1596</v>
      </c>
    </row>
    <row r="20" spans="1:8" ht="13.15" customHeight="1" x14ac:dyDescent="0.2">
      <c r="A20" s="73"/>
      <c r="B20" s="199" t="s">
        <v>11</v>
      </c>
      <c r="C20" s="200"/>
      <c r="D20" s="196"/>
      <c r="E20" s="13"/>
      <c r="F20" s="197"/>
      <c r="G20" s="198"/>
      <c r="H20" s="166" t="s">
        <v>1596</v>
      </c>
    </row>
    <row r="21" spans="1:8" ht="13.15" customHeight="1" x14ac:dyDescent="0.2">
      <c r="A21" s="73"/>
      <c r="B21" s="201" t="s">
        <v>12</v>
      </c>
      <c r="C21" s="200"/>
      <c r="D21" s="196"/>
      <c r="E21" s="259"/>
      <c r="F21" s="197" t="e">
        <f>IF($D$3="","",E21/$D$3)</f>
        <v>#DIV/0!</v>
      </c>
      <c r="G21" s="198" t="e">
        <f ca="1">IF(E$135=0, 0,E21/E$135)</f>
        <v>#DIV/0!</v>
      </c>
    </row>
    <row r="22" spans="1:8" ht="13.15" customHeight="1" x14ac:dyDescent="0.2">
      <c r="A22" s="73"/>
      <c r="B22" s="201" t="s">
        <v>13</v>
      </c>
      <c r="C22" s="200"/>
      <c r="D22" s="196"/>
      <c r="E22" s="259"/>
      <c r="F22" s="197" t="e">
        <f>IF($D$3="","",E22/$D$3)</f>
        <v>#DIV/0!</v>
      </c>
      <c r="G22" s="198" t="e">
        <f ca="1">IF(E$135=0, 0,E22/E$135)</f>
        <v>#DIV/0!</v>
      </c>
    </row>
    <row r="23" spans="1:8" ht="13.15" customHeight="1" x14ac:dyDescent="0.2">
      <c r="A23" s="73"/>
      <c r="B23" s="199" t="s">
        <v>14</v>
      </c>
      <c r="C23" s="200"/>
      <c r="D23" s="196"/>
      <c r="E23" s="13"/>
      <c r="F23" s="197"/>
      <c r="G23" s="198"/>
      <c r="H23" s="166" t="s">
        <v>1596</v>
      </c>
    </row>
    <row r="24" spans="1:8" ht="13.15" customHeight="1" x14ac:dyDescent="0.2">
      <c r="A24" s="73"/>
      <c r="B24" s="201" t="s">
        <v>15</v>
      </c>
      <c r="C24" s="200"/>
      <c r="D24" s="196"/>
      <c r="E24" s="259"/>
      <c r="F24" s="197" t="e">
        <f>IF($D$3="","",E24/$D$3)</f>
        <v>#DIV/0!</v>
      </c>
      <c r="G24" s="198" t="e">
        <f ca="1">IF(E$135=0, 0,E24/E$135)</f>
        <v>#DIV/0!</v>
      </c>
    </row>
    <row r="25" spans="1:8" ht="13.15" customHeight="1" x14ac:dyDescent="0.2">
      <c r="A25" s="73"/>
      <c r="B25" s="201" t="s">
        <v>16</v>
      </c>
      <c r="C25" s="200"/>
      <c r="D25" s="196"/>
      <c r="E25" s="259"/>
      <c r="F25" s="197" t="e">
        <f>IF($D$3="","",E25/$D$3)</f>
        <v>#DIV/0!</v>
      </c>
      <c r="G25" s="198" t="e">
        <f ca="1">IF(E$135=0, 0,E25/E$135)</f>
        <v>#DIV/0!</v>
      </c>
    </row>
    <row r="26" spans="1:8" ht="13.15" customHeight="1" x14ac:dyDescent="0.2">
      <c r="A26" s="73"/>
      <c r="B26" s="201" t="s">
        <v>125</v>
      </c>
      <c r="C26" s="200"/>
      <c r="D26" s="196"/>
      <c r="E26" s="259"/>
      <c r="F26" s="197" t="e">
        <f>IF($D$3="","",E26/$D$3)</f>
        <v>#DIV/0!</v>
      </c>
      <c r="G26" s="198" t="e">
        <f ca="1">IF(E$135=0, 0,E26/E$135)</f>
        <v>#DIV/0!</v>
      </c>
    </row>
    <row r="27" spans="1:8" ht="13.15" customHeight="1" x14ac:dyDescent="0.2">
      <c r="A27" s="73"/>
      <c r="B27" s="199" t="s">
        <v>21</v>
      </c>
      <c r="C27" s="200"/>
      <c r="D27" s="196"/>
      <c r="E27" s="13"/>
      <c r="F27" s="197"/>
      <c r="G27" s="198"/>
      <c r="H27" s="166" t="s">
        <v>1596</v>
      </c>
    </row>
    <row r="28" spans="1:8" ht="13.15" customHeight="1" x14ac:dyDescent="0.2">
      <c r="A28" s="73"/>
      <c r="B28" s="201" t="s">
        <v>122</v>
      </c>
      <c r="C28" s="200"/>
      <c r="D28" s="196"/>
      <c r="E28" s="259"/>
      <c r="F28" s="197" t="e">
        <f>IF($D$3="","",E28/$D$3)</f>
        <v>#DIV/0!</v>
      </c>
      <c r="G28" s="198" t="e">
        <f ca="1">IF(E$135=0, 0,E28/E$135)</f>
        <v>#DIV/0!</v>
      </c>
    </row>
    <row r="29" spans="1:8" ht="13.15" customHeight="1" thickBot="1" x14ac:dyDescent="0.25">
      <c r="A29" s="202"/>
      <c r="B29" s="203" t="s">
        <v>123</v>
      </c>
      <c r="C29" s="204"/>
      <c r="D29" s="206"/>
      <c r="E29" s="263"/>
      <c r="F29" s="197" t="e">
        <f>IF($D$3="","",E29/$D$3)</f>
        <v>#DIV/0!</v>
      </c>
      <c r="G29" s="198" t="e">
        <f ca="1">IF(E$135=0, 0,E29/E$135)</f>
        <v>#DIV/0!</v>
      </c>
    </row>
    <row r="30" spans="1:8" s="87" customFormat="1" ht="18" customHeight="1" thickBot="1" x14ac:dyDescent="0.25">
      <c r="A30" s="186"/>
      <c r="B30" s="248"/>
      <c r="C30" s="248"/>
      <c r="D30" s="249" t="str">
        <f>"SUBTOTAL "&amp;B19</f>
        <v>SUBTOTAL SHELL</v>
      </c>
      <c r="E30" s="250">
        <f ca="1">SUM(OFFSET(E18,1,0):OFFSET(E30,-1,0))</f>
        <v>0</v>
      </c>
      <c r="F30" s="251" t="e">
        <f ca="1">SUM(OFFSET(F18,1,0):OFFSET(F30,-1,0))</f>
        <v>#DIV/0!</v>
      </c>
      <c r="G30" s="252" t="e">
        <f ca="1">SUM(OFFSET(G18,1,0):OFFSET(G30,-1,0))</f>
        <v>#DIV/0!</v>
      </c>
      <c r="H30" s="166" t="s">
        <v>1596</v>
      </c>
    </row>
    <row r="31" spans="1:8" ht="13.9" customHeight="1" x14ac:dyDescent="0.2">
      <c r="A31" s="8" t="s">
        <v>17</v>
      </c>
      <c r="B31" s="9" t="s">
        <v>18</v>
      </c>
      <c r="C31" s="109"/>
      <c r="D31" s="11"/>
      <c r="E31" s="236"/>
      <c r="F31" s="14"/>
      <c r="G31" s="118"/>
      <c r="H31" s="166" t="s">
        <v>1596</v>
      </c>
    </row>
    <row r="32" spans="1:8" ht="13.15" customHeight="1" x14ac:dyDescent="0.2">
      <c r="A32" s="73"/>
      <c r="B32" s="199" t="s">
        <v>19</v>
      </c>
      <c r="C32" s="200"/>
      <c r="D32" s="196"/>
      <c r="E32" s="13"/>
      <c r="F32" s="197"/>
      <c r="G32" s="198"/>
      <c r="H32" s="166" t="s">
        <v>1596</v>
      </c>
    </row>
    <row r="33" spans="1:8" ht="13.15" customHeight="1" x14ac:dyDescent="0.2">
      <c r="A33" s="73"/>
      <c r="B33" s="201" t="s">
        <v>20</v>
      </c>
      <c r="C33" s="200"/>
      <c r="D33" s="196"/>
      <c r="E33" s="259"/>
      <c r="F33" s="197" t="e">
        <f>IF($D$3="","",E33/$D$3)</f>
        <v>#DIV/0!</v>
      </c>
      <c r="G33" s="198" t="e">
        <f ca="1">IF(E$135=0, 0,E33/E$135)</f>
        <v>#DIV/0!</v>
      </c>
    </row>
    <row r="34" spans="1:8" ht="13.15" customHeight="1" x14ac:dyDescent="0.2">
      <c r="A34" s="73"/>
      <c r="B34" s="201" t="s">
        <v>22</v>
      </c>
      <c r="C34" s="200"/>
      <c r="D34" s="196"/>
      <c r="E34" s="259"/>
      <c r="F34" s="197" t="e">
        <f>IF($D$3="","",E34/$D$3)</f>
        <v>#DIV/0!</v>
      </c>
      <c r="G34" s="198" t="e">
        <f ca="1">IF(E$135=0, 0,E34/E$135)</f>
        <v>#DIV/0!</v>
      </c>
    </row>
    <row r="35" spans="1:8" ht="13.15" customHeight="1" x14ac:dyDescent="0.2">
      <c r="A35" s="73"/>
      <c r="B35" s="201" t="s">
        <v>90</v>
      </c>
      <c r="C35" s="200"/>
      <c r="D35" s="196"/>
      <c r="E35" s="259"/>
      <c r="F35" s="197" t="e">
        <f>IF($D$3="","",E35/$D$3)</f>
        <v>#DIV/0!</v>
      </c>
      <c r="G35" s="198" t="e">
        <f ca="1">IF(E$135=0, 0,E35/E$135)</f>
        <v>#DIV/0!</v>
      </c>
    </row>
    <row r="36" spans="1:8" ht="13.15" customHeight="1" x14ac:dyDescent="0.2">
      <c r="A36" s="73"/>
      <c r="B36" s="199" t="s">
        <v>23</v>
      </c>
      <c r="C36" s="200"/>
      <c r="D36" s="196"/>
      <c r="E36" s="13"/>
      <c r="F36" s="197"/>
      <c r="G36" s="198"/>
      <c r="H36" s="166" t="s">
        <v>1596</v>
      </c>
    </row>
    <row r="37" spans="1:8" ht="13.15" customHeight="1" x14ac:dyDescent="0.2">
      <c r="A37" s="73"/>
      <c r="B37" s="201" t="s">
        <v>24</v>
      </c>
      <c r="C37" s="200"/>
      <c r="D37" s="196"/>
      <c r="E37" s="259"/>
      <c r="F37" s="197" t="e">
        <f>IF($D$3="","",E37/$D$3)</f>
        <v>#DIV/0!</v>
      </c>
      <c r="G37" s="198" t="e">
        <f ca="1">IF(E$135=0, 0,E37/E$135)</f>
        <v>#DIV/0!</v>
      </c>
    </row>
    <row r="38" spans="1:8" ht="13.15" customHeight="1" x14ac:dyDescent="0.2">
      <c r="A38" s="73"/>
      <c r="B38" s="201" t="s">
        <v>25</v>
      </c>
      <c r="C38" s="200"/>
      <c r="D38" s="196"/>
      <c r="E38" s="259"/>
      <c r="F38" s="197" t="e">
        <f>IF($D$3="","",E38/$D$3)</f>
        <v>#DIV/0!</v>
      </c>
      <c r="G38" s="198" t="e">
        <f ca="1">IF(E$135=0, 0,E38/E$135)</f>
        <v>#DIV/0!</v>
      </c>
    </row>
    <row r="39" spans="1:8" ht="13.15" customHeight="1" x14ac:dyDescent="0.2">
      <c r="A39" s="73"/>
      <c r="B39" s="199" t="s">
        <v>26</v>
      </c>
      <c r="C39" s="200"/>
      <c r="D39" s="196"/>
      <c r="E39" s="13"/>
      <c r="F39" s="197"/>
      <c r="G39" s="198"/>
      <c r="H39" s="166" t="s">
        <v>1596</v>
      </c>
    </row>
    <row r="40" spans="1:8" ht="13.15" customHeight="1" x14ac:dyDescent="0.2">
      <c r="A40" s="73"/>
      <c r="B40" s="201" t="s">
        <v>27</v>
      </c>
      <c r="C40" s="200"/>
      <c r="D40" s="196"/>
      <c r="E40" s="259"/>
      <c r="F40" s="197" t="e">
        <f>IF($D$3="","",E40/$D$3)</f>
        <v>#DIV/0!</v>
      </c>
      <c r="G40" s="198" t="e">
        <f ca="1">IF(E$135=0, 0,E40/E$135)</f>
        <v>#DIV/0!</v>
      </c>
    </row>
    <row r="41" spans="1:8" ht="13.15" customHeight="1" x14ac:dyDescent="0.2">
      <c r="A41" s="73"/>
      <c r="B41" s="201" t="s">
        <v>28</v>
      </c>
      <c r="C41" s="200"/>
      <c r="D41" s="196"/>
      <c r="E41" s="259"/>
      <c r="F41" s="197" t="e">
        <f>IF($D$3="","",E41/$D$3)</f>
        <v>#DIV/0!</v>
      </c>
      <c r="G41" s="198" t="e">
        <f ca="1">IF(E$135=0, 0,E41/E$135)</f>
        <v>#DIV/0!</v>
      </c>
    </row>
    <row r="42" spans="1:8" ht="13.15" customHeight="1" thickBot="1" x14ac:dyDescent="0.25">
      <c r="A42" s="202"/>
      <c r="B42" s="203" t="s">
        <v>29</v>
      </c>
      <c r="C42" s="204"/>
      <c r="D42" s="205"/>
      <c r="E42" s="259"/>
      <c r="F42" s="197" t="e">
        <f>IF($D$3="","",E42/$D$3)</f>
        <v>#DIV/0!</v>
      </c>
      <c r="G42" s="198" t="e">
        <f ca="1">IF(E$135=0, 0,E42/E$135)</f>
        <v>#DIV/0!</v>
      </c>
    </row>
    <row r="43" spans="1:8" s="87" customFormat="1" ht="18" customHeight="1" thickBot="1" x14ac:dyDescent="0.25">
      <c r="A43" s="247"/>
      <c r="B43" s="248"/>
      <c r="C43" s="248"/>
      <c r="D43" s="249" t="str">
        <f>"SUBTOTAL "&amp;B31</f>
        <v>SUBTOTAL INTERIORS</v>
      </c>
      <c r="E43" s="250">
        <f ca="1">SUM(OFFSET(E30,1,0):OFFSET(E43,-1,0))</f>
        <v>0</v>
      </c>
      <c r="F43" s="251" t="e">
        <f ca="1">SUM(OFFSET(F30,1,0):OFFSET(F43,-1,0))</f>
        <v>#DIV/0!</v>
      </c>
      <c r="G43" s="252" t="e">
        <f ca="1">SUM(OFFSET(G30,1,0):OFFSET(G43,-1,0))</f>
        <v>#DIV/0!</v>
      </c>
      <c r="H43" s="166" t="s">
        <v>1596</v>
      </c>
    </row>
    <row r="44" spans="1:8" ht="13.9" customHeight="1" x14ac:dyDescent="0.2">
      <c r="A44" s="8" t="s">
        <v>30</v>
      </c>
      <c r="B44" s="9" t="s">
        <v>31</v>
      </c>
      <c r="C44" s="109"/>
      <c r="D44" s="11"/>
      <c r="E44" s="236"/>
      <c r="F44" s="14"/>
      <c r="G44" s="118"/>
      <c r="H44" s="166" t="s">
        <v>1596</v>
      </c>
    </row>
    <row r="45" spans="1:8" ht="13.15" customHeight="1" x14ac:dyDescent="0.2">
      <c r="A45" s="73"/>
      <c r="B45" s="199" t="s">
        <v>32</v>
      </c>
      <c r="C45" s="200"/>
      <c r="D45" s="196"/>
      <c r="E45" s="13"/>
      <c r="F45" s="197"/>
      <c r="G45" s="198"/>
      <c r="H45" s="166" t="s">
        <v>1596</v>
      </c>
    </row>
    <row r="46" spans="1:8" ht="13.15" customHeight="1" x14ac:dyDescent="0.2">
      <c r="A46" s="73"/>
      <c r="B46" s="201" t="s">
        <v>91</v>
      </c>
      <c r="C46" s="200"/>
      <c r="D46" s="196"/>
      <c r="E46" s="259"/>
      <c r="F46" s="197" t="e">
        <f>IF($D$3="","",E46/$D$3)</f>
        <v>#DIV/0!</v>
      </c>
      <c r="G46" s="198" t="e">
        <f ca="1">IF(E$135=0, 0,E46/E$135)</f>
        <v>#DIV/0!</v>
      </c>
    </row>
    <row r="47" spans="1:8" ht="13.15" customHeight="1" x14ac:dyDescent="0.2">
      <c r="A47" s="73"/>
      <c r="B47" s="201" t="s">
        <v>33</v>
      </c>
      <c r="C47" s="200"/>
      <c r="D47" s="196"/>
      <c r="E47" s="259"/>
      <c r="F47" s="197" t="e">
        <f>IF($D$3="","",E47/$D$3)</f>
        <v>#DIV/0!</v>
      </c>
      <c r="G47" s="198" t="e">
        <f ca="1">IF(E$135=0, 0,E47/E$135)</f>
        <v>#DIV/0!</v>
      </c>
    </row>
    <row r="48" spans="1:8" ht="13.15" customHeight="1" x14ac:dyDescent="0.2">
      <c r="A48" s="73"/>
      <c r="B48" s="201" t="s">
        <v>92</v>
      </c>
      <c r="C48" s="200"/>
      <c r="D48" s="196"/>
      <c r="E48" s="13"/>
      <c r="F48" s="197"/>
      <c r="G48" s="198"/>
      <c r="H48" s="166" t="s">
        <v>1596</v>
      </c>
    </row>
    <row r="49" spans="1:8" ht="13.15" customHeight="1" x14ac:dyDescent="0.2">
      <c r="A49" s="73"/>
      <c r="B49" s="199" t="s">
        <v>34</v>
      </c>
      <c r="C49" s="200"/>
      <c r="D49" s="196"/>
      <c r="E49" s="259"/>
      <c r="F49" s="197" t="e">
        <f t="shared" ref="F49:F54" si="0">IF($D$3="","",E49/$D$3)</f>
        <v>#DIV/0!</v>
      </c>
      <c r="G49" s="198" t="e">
        <f t="shared" ref="G49:G54" ca="1" si="1">IF(E$135=0, 0,E49/E$135)</f>
        <v>#DIV/0!</v>
      </c>
    </row>
    <row r="50" spans="1:8" ht="13.15" customHeight="1" x14ac:dyDescent="0.2">
      <c r="A50" s="73"/>
      <c r="B50" s="201" t="s">
        <v>35</v>
      </c>
      <c r="C50" s="200"/>
      <c r="D50" s="196"/>
      <c r="E50" s="259"/>
      <c r="F50" s="197" t="e">
        <f t="shared" si="0"/>
        <v>#DIV/0!</v>
      </c>
      <c r="G50" s="198" t="e">
        <f t="shared" ca="1" si="1"/>
        <v>#DIV/0!</v>
      </c>
    </row>
    <row r="51" spans="1:8" ht="13.15" customHeight="1" x14ac:dyDescent="0.2">
      <c r="A51" s="73"/>
      <c r="B51" s="201" t="s">
        <v>36</v>
      </c>
      <c r="C51" s="200"/>
      <c r="D51" s="196"/>
      <c r="E51" s="259"/>
      <c r="F51" s="197" t="e">
        <f t="shared" si="0"/>
        <v>#DIV/0!</v>
      </c>
      <c r="G51" s="198" t="e">
        <f t="shared" ca="1" si="1"/>
        <v>#DIV/0!</v>
      </c>
    </row>
    <row r="52" spans="1:8" ht="13.15" customHeight="1" x14ac:dyDescent="0.2">
      <c r="A52" s="73"/>
      <c r="B52" s="201" t="s">
        <v>37</v>
      </c>
      <c r="C52" s="200"/>
      <c r="D52" s="196"/>
      <c r="E52" s="259"/>
      <c r="F52" s="197" t="e">
        <f t="shared" si="0"/>
        <v>#DIV/0!</v>
      </c>
      <c r="G52" s="198" t="e">
        <f t="shared" ca="1" si="1"/>
        <v>#DIV/0!</v>
      </c>
    </row>
    <row r="53" spans="1:8" ht="13.15" customHeight="1" x14ac:dyDescent="0.2">
      <c r="A53" s="73"/>
      <c r="B53" s="201" t="s">
        <v>38</v>
      </c>
      <c r="C53" s="200"/>
      <c r="D53" s="196"/>
      <c r="E53" s="259"/>
      <c r="F53" s="197" t="e">
        <f t="shared" si="0"/>
        <v>#DIV/0!</v>
      </c>
      <c r="G53" s="198" t="e">
        <f t="shared" ca="1" si="1"/>
        <v>#DIV/0!</v>
      </c>
    </row>
    <row r="54" spans="1:8" ht="13.15" customHeight="1" x14ac:dyDescent="0.2">
      <c r="A54" s="73"/>
      <c r="B54" s="201" t="s">
        <v>93</v>
      </c>
      <c r="C54" s="200"/>
      <c r="D54" s="196"/>
      <c r="E54" s="259"/>
      <c r="F54" s="197" t="e">
        <f t="shared" si="0"/>
        <v>#DIV/0!</v>
      </c>
      <c r="G54" s="198" t="e">
        <f t="shared" ca="1" si="1"/>
        <v>#DIV/0!</v>
      </c>
    </row>
    <row r="55" spans="1:8" ht="13.15" customHeight="1" x14ac:dyDescent="0.2">
      <c r="A55" s="73"/>
      <c r="B55" s="199" t="s">
        <v>39</v>
      </c>
      <c r="C55" s="200"/>
      <c r="D55" s="196"/>
      <c r="E55" s="13"/>
      <c r="F55" s="197"/>
      <c r="G55" s="198"/>
      <c r="H55" s="166" t="s">
        <v>1596</v>
      </c>
    </row>
    <row r="56" spans="1:8" ht="13.15" customHeight="1" x14ac:dyDescent="0.2">
      <c r="A56" s="73"/>
      <c r="B56" s="201" t="s">
        <v>40</v>
      </c>
      <c r="C56" s="200"/>
      <c r="D56" s="196"/>
      <c r="E56" s="259"/>
      <c r="F56" s="197" t="e">
        <f t="shared" ref="F56:F63" si="2">IF($D$3="","",E56/$D$3)</f>
        <v>#DIV/0!</v>
      </c>
      <c r="G56" s="198" t="e">
        <f t="shared" ref="G56:G63" ca="1" si="3">IF(E$135=0, 0,E56/E$135)</f>
        <v>#DIV/0!</v>
      </c>
    </row>
    <row r="57" spans="1:8" ht="13.15" customHeight="1" x14ac:dyDescent="0.2">
      <c r="A57" s="73"/>
      <c r="B57" s="201" t="s">
        <v>41</v>
      </c>
      <c r="C57" s="200"/>
      <c r="D57" s="196"/>
      <c r="E57" s="259"/>
      <c r="F57" s="197" t="e">
        <f t="shared" si="2"/>
        <v>#DIV/0!</v>
      </c>
      <c r="G57" s="198" t="e">
        <f t="shared" ca="1" si="3"/>
        <v>#DIV/0!</v>
      </c>
    </row>
    <row r="58" spans="1:8" ht="13.15" customHeight="1" x14ac:dyDescent="0.2">
      <c r="A58" s="73"/>
      <c r="B58" s="201" t="s">
        <v>94</v>
      </c>
      <c r="C58" s="200"/>
      <c r="D58" s="196"/>
      <c r="E58" s="259"/>
      <c r="F58" s="197" t="e">
        <f t="shared" si="2"/>
        <v>#DIV/0!</v>
      </c>
      <c r="G58" s="198" t="e">
        <f t="shared" ca="1" si="3"/>
        <v>#DIV/0!</v>
      </c>
    </row>
    <row r="59" spans="1:8" ht="13.15" customHeight="1" x14ac:dyDescent="0.2">
      <c r="A59" s="73"/>
      <c r="B59" s="201" t="s">
        <v>95</v>
      </c>
      <c r="C59" s="200"/>
      <c r="D59" s="196"/>
      <c r="E59" s="259"/>
      <c r="F59" s="197" t="e">
        <f t="shared" si="2"/>
        <v>#DIV/0!</v>
      </c>
      <c r="G59" s="198" t="e">
        <f t="shared" ca="1" si="3"/>
        <v>#DIV/0!</v>
      </c>
    </row>
    <row r="60" spans="1:8" ht="13.15" customHeight="1" x14ac:dyDescent="0.2">
      <c r="A60" s="73"/>
      <c r="B60" s="201" t="s">
        <v>42</v>
      </c>
      <c r="C60" s="200"/>
      <c r="D60" s="196"/>
      <c r="E60" s="259"/>
      <c r="F60" s="197" t="e">
        <f t="shared" si="2"/>
        <v>#DIV/0!</v>
      </c>
      <c r="G60" s="198" t="e">
        <f t="shared" ca="1" si="3"/>
        <v>#DIV/0!</v>
      </c>
    </row>
    <row r="61" spans="1:8" ht="13.15" customHeight="1" x14ac:dyDescent="0.2">
      <c r="A61" s="73"/>
      <c r="B61" s="201" t="s">
        <v>96</v>
      </c>
      <c r="C61" s="200"/>
      <c r="D61" s="196"/>
      <c r="E61" s="259"/>
      <c r="F61" s="197" t="e">
        <f t="shared" si="2"/>
        <v>#DIV/0!</v>
      </c>
      <c r="G61" s="198" t="e">
        <f t="shared" ca="1" si="3"/>
        <v>#DIV/0!</v>
      </c>
    </row>
    <row r="62" spans="1:8" ht="13.15" customHeight="1" x14ac:dyDescent="0.2">
      <c r="A62" s="73"/>
      <c r="B62" s="201" t="s">
        <v>97</v>
      </c>
      <c r="C62" s="200"/>
      <c r="D62" s="196"/>
      <c r="E62" s="259"/>
      <c r="F62" s="197" t="e">
        <f t="shared" si="2"/>
        <v>#DIV/0!</v>
      </c>
      <c r="G62" s="198" t="e">
        <f t="shared" ca="1" si="3"/>
        <v>#DIV/0!</v>
      </c>
    </row>
    <row r="63" spans="1:8" ht="13.15" customHeight="1" x14ac:dyDescent="0.2">
      <c r="A63" s="73"/>
      <c r="B63" s="201" t="s">
        <v>98</v>
      </c>
      <c r="C63" s="200"/>
      <c r="D63" s="196"/>
      <c r="E63" s="259"/>
      <c r="F63" s="197" t="e">
        <f t="shared" si="2"/>
        <v>#DIV/0!</v>
      </c>
      <c r="G63" s="198" t="e">
        <f t="shared" ca="1" si="3"/>
        <v>#DIV/0!</v>
      </c>
    </row>
    <row r="64" spans="1:8" ht="13.15" customHeight="1" x14ac:dyDescent="0.2">
      <c r="A64" s="73"/>
      <c r="B64" s="199" t="s">
        <v>43</v>
      </c>
      <c r="C64" s="200"/>
      <c r="D64" s="196"/>
      <c r="E64" s="13"/>
      <c r="F64" s="197"/>
      <c r="G64" s="198"/>
      <c r="H64" s="166" t="s">
        <v>1596</v>
      </c>
    </row>
    <row r="65" spans="1:14" ht="13.15" customHeight="1" x14ac:dyDescent="0.2">
      <c r="A65" s="73"/>
      <c r="B65" s="201" t="s">
        <v>44</v>
      </c>
      <c r="C65" s="200"/>
      <c r="D65" s="196"/>
      <c r="E65" s="259"/>
      <c r="F65" s="197" t="e">
        <f>IF($D$3="","",E65/$D$3)</f>
        <v>#DIV/0!</v>
      </c>
      <c r="G65" s="198" t="e">
        <f ca="1">IF(E$135=0, 0,E65/E$135)</f>
        <v>#DIV/0!</v>
      </c>
    </row>
    <row r="66" spans="1:14" ht="13.15" customHeight="1" x14ac:dyDescent="0.2">
      <c r="A66" s="73"/>
      <c r="B66" s="201" t="s">
        <v>45</v>
      </c>
      <c r="C66" s="200"/>
      <c r="D66" s="196"/>
      <c r="E66" s="259"/>
      <c r="F66" s="197" t="e">
        <f>IF($D$3="","",E66/$D$3)</f>
        <v>#DIV/0!</v>
      </c>
      <c r="G66" s="198" t="e">
        <f ca="1">IF(E$135=0, 0,E66/E$135)</f>
        <v>#DIV/0!</v>
      </c>
    </row>
    <row r="67" spans="1:14" ht="13.15" customHeight="1" x14ac:dyDescent="0.2">
      <c r="A67" s="73"/>
      <c r="B67" s="201" t="s">
        <v>46</v>
      </c>
      <c r="C67" s="200"/>
      <c r="D67" s="196"/>
      <c r="E67" s="259"/>
      <c r="F67" s="197" t="e">
        <f>IF($D$3="","",E67/$D$3)</f>
        <v>#DIV/0!</v>
      </c>
      <c r="G67" s="198" t="e">
        <f ca="1">IF(E$135=0, 0,E67/E$135)</f>
        <v>#DIV/0!</v>
      </c>
    </row>
    <row r="68" spans="1:14" ht="13.15" customHeight="1" x14ac:dyDescent="0.2">
      <c r="A68" s="73"/>
      <c r="B68" s="201" t="s">
        <v>99</v>
      </c>
      <c r="C68" s="200"/>
      <c r="D68" s="196"/>
      <c r="E68" s="259"/>
      <c r="F68" s="197" t="e">
        <f>IF($D$3="","",E68/$D$3)</f>
        <v>#DIV/0!</v>
      </c>
      <c r="G68" s="198" t="e">
        <f ca="1">IF(E$135=0, 0,E68/E$135)</f>
        <v>#DIV/0!</v>
      </c>
    </row>
    <row r="69" spans="1:14" ht="13.15" customHeight="1" x14ac:dyDescent="0.2">
      <c r="A69" s="73"/>
      <c r="B69" s="199" t="s">
        <v>47</v>
      </c>
      <c r="C69" s="200"/>
      <c r="D69" s="196"/>
      <c r="E69" s="13"/>
      <c r="F69" s="197"/>
      <c r="G69" s="198"/>
      <c r="H69" s="166" t="s">
        <v>1596</v>
      </c>
    </row>
    <row r="70" spans="1:14" ht="13.15" customHeight="1" x14ac:dyDescent="0.2">
      <c r="A70" s="73"/>
      <c r="B70" s="201" t="s">
        <v>48</v>
      </c>
      <c r="C70" s="200"/>
      <c r="D70" s="196"/>
      <c r="E70" s="259"/>
      <c r="F70" s="197" t="e">
        <f>IF($D$3="","",E70/$D$3)</f>
        <v>#DIV/0!</v>
      </c>
      <c r="G70" s="198" t="e">
        <f ca="1">IF(E$135=0, 0,E70/E$135)</f>
        <v>#DIV/0!</v>
      </c>
    </row>
    <row r="71" spans="1:14" ht="13.15" customHeight="1" x14ac:dyDescent="0.2">
      <c r="A71" s="73"/>
      <c r="B71" s="201" t="s">
        <v>49</v>
      </c>
      <c r="C71" s="200"/>
      <c r="D71" s="196"/>
      <c r="E71" s="259"/>
      <c r="F71" s="197" t="e">
        <f>IF($D$3="","",E71/$D$3)</f>
        <v>#DIV/0!</v>
      </c>
      <c r="G71" s="198" t="e">
        <f ca="1">IF(E$135=0, 0,E71/E$135)</f>
        <v>#DIV/0!</v>
      </c>
    </row>
    <row r="72" spans="1:14" ht="13.15" customHeight="1" x14ac:dyDescent="0.2">
      <c r="A72" s="73"/>
      <c r="B72" s="201" t="s">
        <v>50</v>
      </c>
      <c r="C72" s="200"/>
      <c r="D72" s="196"/>
      <c r="E72" s="259"/>
      <c r="F72" s="197" t="e">
        <f>IF($D$3="","",E72/$D$3)</f>
        <v>#DIV/0!</v>
      </c>
      <c r="G72" s="198" t="e">
        <f ca="1">IF(E$135=0, 0,E72/E$135)</f>
        <v>#DIV/0!</v>
      </c>
    </row>
    <row r="73" spans="1:14" ht="13.15" customHeight="1" thickBot="1" x14ac:dyDescent="0.25">
      <c r="A73" s="202"/>
      <c r="B73" s="203" t="s">
        <v>100</v>
      </c>
      <c r="C73" s="204"/>
      <c r="D73" s="205"/>
      <c r="E73" s="259"/>
      <c r="F73" s="197" t="e">
        <f>IF($D$3="","",E73/$D$3)</f>
        <v>#DIV/0!</v>
      </c>
      <c r="G73" s="198" t="e">
        <f ca="1">IF(E$135=0, 0,E73/E$135)</f>
        <v>#DIV/0!</v>
      </c>
    </row>
    <row r="74" spans="1:14" s="87" customFormat="1" ht="18" customHeight="1" thickBot="1" x14ac:dyDescent="0.25">
      <c r="A74" s="247"/>
      <c r="B74" s="248"/>
      <c r="C74" s="253"/>
      <c r="D74" s="249" t="str">
        <f>"SUBTOTAL "&amp;B44</f>
        <v>SUBTOTAL SERVICES</v>
      </c>
      <c r="E74" s="250">
        <f ca="1">SUM(OFFSET(E43,1,0):OFFSET(E74,-1,0))</f>
        <v>0</v>
      </c>
      <c r="F74" s="251" t="e">
        <f ca="1">SUM(OFFSET(F43,1,0):OFFSET(F74,-1,0))</f>
        <v>#DIV/0!</v>
      </c>
      <c r="G74" s="252" t="e">
        <f ca="1">SUM(OFFSET(G43,1,0):OFFSET(G74,-1,0))</f>
        <v>#DIV/0!</v>
      </c>
      <c r="H74" s="166" t="s">
        <v>1596</v>
      </c>
    </row>
    <row r="75" spans="1:14" ht="13.9" customHeight="1" x14ac:dyDescent="0.2">
      <c r="A75" s="8" t="s">
        <v>51</v>
      </c>
      <c r="B75" s="9" t="s">
        <v>52</v>
      </c>
      <c r="C75" s="110"/>
      <c r="D75" s="11"/>
      <c r="E75" s="236"/>
      <c r="F75" s="14"/>
      <c r="G75" s="118"/>
      <c r="H75" s="166" t="s">
        <v>1596</v>
      </c>
    </row>
    <row r="76" spans="1:14" ht="13.15" customHeight="1" x14ac:dyDescent="0.2">
      <c r="A76" s="73"/>
      <c r="B76" s="199" t="s">
        <v>53</v>
      </c>
      <c r="C76" s="200"/>
      <c r="D76" s="196"/>
      <c r="E76" s="13"/>
      <c r="F76" s="197"/>
      <c r="G76" s="198"/>
      <c r="H76" s="166" t="s">
        <v>1596</v>
      </c>
    </row>
    <row r="77" spans="1:14" ht="13.15" customHeight="1" x14ac:dyDescent="0.2">
      <c r="A77" s="73"/>
      <c r="B77" s="201" t="s">
        <v>54</v>
      </c>
      <c r="C77" s="200"/>
      <c r="D77" s="196"/>
      <c r="E77" s="259"/>
      <c r="F77" s="197" t="e">
        <f>IF($D$3="","",E77/$D$3)</f>
        <v>#DIV/0!</v>
      </c>
      <c r="G77" s="198" t="e">
        <f ca="1">IF(E$135=0, 0,E77/E$135)</f>
        <v>#DIV/0!</v>
      </c>
      <c r="I77" s="2"/>
      <c r="J77" s="2"/>
      <c r="K77" s="2"/>
      <c r="L77" s="2"/>
      <c r="M77" s="2"/>
      <c r="N77" s="2"/>
    </row>
    <row r="78" spans="1:14" ht="13.15" customHeight="1" x14ac:dyDescent="0.2">
      <c r="A78" s="73"/>
      <c r="B78" s="201" t="s">
        <v>55</v>
      </c>
      <c r="C78" s="200"/>
      <c r="D78" s="196"/>
      <c r="E78" s="259"/>
      <c r="F78" s="197" t="e">
        <f>IF($D$3="","",E78/$D$3)</f>
        <v>#DIV/0!</v>
      </c>
      <c r="G78" s="198" t="e">
        <f ca="1">IF(E$135=0, 0,E78/E$135)</f>
        <v>#DIV/0!</v>
      </c>
    </row>
    <row r="79" spans="1:14" ht="13.15" customHeight="1" x14ac:dyDescent="0.2">
      <c r="A79" s="73"/>
      <c r="B79" s="201" t="s">
        <v>56</v>
      </c>
      <c r="C79" s="200"/>
      <c r="D79" s="196"/>
      <c r="E79" s="259"/>
      <c r="F79" s="197" t="e">
        <f>IF($D$3="","",E79/$D$3)</f>
        <v>#DIV/0!</v>
      </c>
      <c r="G79" s="198" t="e">
        <f ca="1">IF(E$135=0, 0,E79/E$135)</f>
        <v>#DIV/0!</v>
      </c>
    </row>
    <row r="80" spans="1:14" ht="13.15" customHeight="1" x14ac:dyDescent="0.2">
      <c r="A80" s="73"/>
      <c r="B80" s="201" t="s">
        <v>101</v>
      </c>
      <c r="C80" s="200"/>
      <c r="D80" s="196"/>
      <c r="E80" s="259"/>
      <c r="F80" s="197" t="e">
        <f>IF($D$3="","",E80/$D$3)</f>
        <v>#DIV/0!</v>
      </c>
      <c r="G80" s="198" t="e">
        <f ca="1">IF(E$135=0, 0,E80/E$135)</f>
        <v>#DIV/0!</v>
      </c>
    </row>
    <row r="81" spans="1:14" ht="13.15" customHeight="1" x14ac:dyDescent="0.2">
      <c r="A81" s="73"/>
      <c r="B81" s="199" t="s">
        <v>57</v>
      </c>
      <c r="C81" s="200"/>
      <c r="D81" s="196"/>
      <c r="E81" s="13"/>
      <c r="F81" s="197"/>
      <c r="G81" s="198"/>
      <c r="H81" s="166" t="s">
        <v>1596</v>
      </c>
    </row>
    <row r="82" spans="1:14" ht="13.15" customHeight="1" x14ac:dyDescent="0.2">
      <c r="A82" s="73"/>
      <c r="B82" s="201" t="s">
        <v>58</v>
      </c>
      <c r="C82" s="200"/>
      <c r="D82" s="196"/>
      <c r="E82" s="259"/>
      <c r="F82" s="197" t="e">
        <f>IF($D$3="","",E82/$D$3)</f>
        <v>#DIV/0!</v>
      </c>
      <c r="G82" s="198" t="e">
        <f ca="1">IF(E$135=0, 0,E82/E$135)</f>
        <v>#DIV/0!</v>
      </c>
    </row>
    <row r="83" spans="1:14" ht="13.15" customHeight="1" thickBot="1" x14ac:dyDescent="0.25">
      <c r="A83" s="202"/>
      <c r="B83" s="203" t="s">
        <v>59</v>
      </c>
      <c r="C83" s="204"/>
      <c r="D83" s="205"/>
      <c r="E83" s="259"/>
      <c r="F83" s="197" t="e">
        <f>IF($D$3="","",E83/$D$3)</f>
        <v>#DIV/0!</v>
      </c>
      <c r="G83" s="198" t="e">
        <f ca="1">IF(E$135=0, 0,E83/E$135)</f>
        <v>#DIV/0!</v>
      </c>
    </row>
    <row r="84" spans="1:14" s="87" customFormat="1" ht="18" customHeight="1" thickBot="1" x14ac:dyDescent="0.25">
      <c r="A84" s="247"/>
      <c r="B84" s="248"/>
      <c r="C84" s="253"/>
      <c r="D84" s="249" t="str">
        <f>"SUBTOTAL "&amp;B75</f>
        <v>SUBTOTAL EQUIPMENT &amp; FURNISHINGS</v>
      </c>
      <c r="E84" s="250">
        <f ca="1">SUM(OFFSET(E74,1,0):OFFSET(E84,-1,0))</f>
        <v>0</v>
      </c>
      <c r="F84" s="251" t="e">
        <f ca="1">SUM(OFFSET(F74,1,0):OFFSET(F84,-1,0))</f>
        <v>#DIV/0!</v>
      </c>
      <c r="G84" s="252" t="e">
        <f ca="1">SUM(OFFSET(G74,1,0):OFFSET(G84,-1,0))</f>
        <v>#DIV/0!</v>
      </c>
      <c r="H84" s="166" t="s">
        <v>1596</v>
      </c>
    </row>
    <row r="85" spans="1:14" ht="13.9" customHeight="1" x14ac:dyDescent="0.2">
      <c r="A85" s="8" t="s">
        <v>60</v>
      </c>
      <c r="B85" s="9" t="s">
        <v>1559</v>
      </c>
      <c r="C85" s="109"/>
      <c r="D85" s="11"/>
      <c r="E85" s="236"/>
      <c r="F85" s="14"/>
      <c r="G85" s="118"/>
      <c r="H85" s="166" t="s">
        <v>1596</v>
      </c>
      <c r="I85" s="6"/>
      <c r="J85" s="6"/>
      <c r="K85" s="6"/>
      <c r="L85" s="6"/>
      <c r="M85" s="6"/>
      <c r="N85" s="6"/>
    </row>
    <row r="86" spans="1:14" ht="13.15" customHeight="1" x14ac:dyDescent="0.2">
      <c r="A86" s="73"/>
      <c r="B86" s="199" t="s">
        <v>61</v>
      </c>
      <c r="C86" s="200"/>
      <c r="D86" s="196"/>
      <c r="E86" s="13"/>
      <c r="F86" s="197"/>
      <c r="G86" s="198"/>
      <c r="H86" s="166" t="s">
        <v>1596</v>
      </c>
    </row>
    <row r="87" spans="1:14" ht="13.15" customHeight="1" x14ac:dyDescent="0.2">
      <c r="A87" s="73"/>
      <c r="B87" s="201" t="s">
        <v>62</v>
      </c>
      <c r="C87" s="200"/>
      <c r="D87" s="196"/>
      <c r="E87" s="259"/>
      <c r="F87" s="197" t="e">
        <f>IF($D$3="","",E87/$D$3)</f>
        <v>#DIV/0!</v>
      </c>
      <c r="G87" s="198" t="e">
        <f ca="1">IF(E$135=0, 0,E87/E$135)</f>
        <v>#DIV/0!</v>
      </c>
    </row>
    <row r="88" spans="1:14" ht="13.15" customHeight="1" x14ac:dyDescent="0.2">
      <c r="A88" s="73"/>
      <c r="B88" s="201" t="s">
        <v>108</v>
      </c>
      <c r="C88" s="200"/>
      <c r="D88" s="196"/>
      <c r="E88" s="259"/>
      <c r="F88" s="197" t="e">
        <f>IF($D$3="","",E88/$D$3)</f>
        <v>#DIV/0!</v>
      </c>
      <c r="G88" s="198" t="e">
        <f ca="1">IF(E$135=0, 0,E88/E$135)</f>
        <v>#DIV/0!</v>
      </c>
    </row>
    <row r="89" spans="1:14" ht="13.15" customHeight="1" x14ac:dyDescent="0.2">
      <c r="A89" s="73"/>
      <c r="B89" s="201" t="s">
        <v>63</v>
      </c>
      <c r="C89" s="200"/>
      <c r="D89" s="196"/>
      <c r="E89" s="259"/>
      <c r="F89" s="197" t="e">
        <f>IF($D$3="","",E89/$D$3)</f>
        <v>#DIV/0!</v>
      </c>
      <c r="G89" s="198" t="e">
        <f ca="1">IF(E$135=0, 0,E89/E$135)</f>
        <v>#DIV/0!</v>
      </c>
    </row>
    <row r="90" spans="1:14" ht="13.15" customHeight="1" x14ac:dyDescent="0.2">
      <c r="A90" s="73"/>
      <c r="B90" s="201" t="s">
        <v>64</v>
      </c>
      <c r="C90" s="200"/>
      <c r="D90" s="196"/>
      <c r="E90" s="259"/>
      <c r="F90" s="197" t="e">
        <f>IF($D$3="","",E90/$D$3)</f>
        <v>#DIV/0!</v>
      </c>
      <c r="G90" s="198" t="e">
        <f ca="1">IF(E$135=0, 0,E90/E$135)</f>
        <v>#DIV/0!</v>
      </c>
    </row>
    <row r="91" spans="1:14" ht="13.15" customHeight="1" x14ac:dyDescent="0.2">
      <c r="A91" s="73"/>
      <c r="B91" s="201" t="s">
        <v>65</v>
      </c>
      <c r="C91" s="200"/>
      <c r="D91" s="196"/>
      <c r="E91" s="259"/>
      <c r="F91" s="197" t="e">
        <f>IF($D$3="","",E91/$D$3)</f>
        <v>#DIV/0!</v>
      </c>
      <c r="G91" s="198" t="e">
        <f ca="1">IF(E$135=0, 0,E91/E$135)</f>
        <v>#DIV/0!</v>
      </c>
    </row>
    <row r="92" spans="1:14" ht="13.15" customHeight="1" x14ac:dyDescent="0.2">
      <c r="A92" s="73"/>
      <c r="B92" s="199" t="s">
        <v>1560</v>
      </c>
      <c r="C92" s="200"/>
      <c r="D92" s="196"/>
      <c r="E92" s="13"/>
      <c r="F92" s="197"/>
      <c r="G92" s="198"/>
      <c r="H92" s="166" t="s">
        <v>1596</v>
      </c>
    </row>
    <row r="93" spans="1:14" ht="13.15" customHeight="1" x14ac:dyDescent="0.2">
      <c r="A93" s="73"/>
      <c r="B93" s="201" t="s">
        <v>66</v>
      </c>
      <c r="C93" s="200"/>
      <c r="D93" s="196"/>
      <c r="E93" s="259"/>
      <c r="F93" s="197" t="e">
        <f>IF($D$3="","",E93/$D$3)</f>
        <v>#DIV/0!</v>
      </c>
      <c r="G93" s="198" t="e">
        <f ca="1">IF(E$135=0, 0,E93/E$135)</f>
        <v>#DIV/0!</v>
      </c>
    </row>
    <row r="94" spans="1:14" ht="13.15" customHeight="1" thickBot="1" x14ac:dyDescent="0.25">
      <c r="A94" s="202"/>
      <c r="B94" s="203" t="s">
        <v>67</v>
      </c>
      <c r="C94" s="204"/>
      <c r="D94" s="205"/>
      <c r="E94" s="259"/>
      <c r="F94" s="197" t="e">
        <f>IF($D$3="","",E94/$D$3)</f>
        <v>#DIV/0!</v>
      </c>
      <c r="G94" s="198" t="e">
        <f ca="1">IF(E$135=0, 0,E94/E$135)</f>
        <v>#DIV/0!</v>
      </c>
    </row>
    <row r="95" spans="1:14" s="87" customFormat="1" ht="18" customHeight="1" thickBot="1" x14ac:dyDescent="0.25">
      <c r="A95" s="247"/>
      <c r="B95" s="248"/>
      <c r="C95" s="253"/>
      <c r="D95" s="249" t="str">
        <f>"SUBTOTAL "&amp;B85</f>
        <v>SUBTOTAL SPECIAL CONSTRUCTION  &amp; DEMOLITION</v>
      </c>
      <c r="E95" s="250">
        <f ca="1">SUM(OFFSET(E84,1,0):OFFSET(E95,-1,0))</f>
        <v>0</v>
      </c>
      <c r="F95" s="254" t="e">
        <f ca="1">SUM(OFFSET(F84,1,0):OFFSET(F95,-1,0))</f>
        <v>#DIV/0!</v>
      </c>
      <c r="G95" s="255" t="e">
        <f ca="1">SUM(OFFSET(G84,1,0):OFFSET(G95,-1,0))</f>
        <v>#DIV/0!</v>
      </c>
      <c r="H95" s="166" t="s">
        <v>1596</v>
      </c>
    </row>
    <row r="96" spans="1:14" ht="13.9" customHeight="1" x14ac:dyDescent="0.2">
      <c r="A96" s="8" t="s">
        <v>68</v>
      </c>
      <c r="B96" s="9" t="s">
        <v>107</v>
      </c>
      <c r="C96" s="110"/>
      <c r="D96" s="11"/>
      <c r="E96" s="236"/>
      <c r="F96" s="14"/>
      <c r="G96" s="118"/>
      <c r="H96" s="166" t="s">
        <v>1596</v>
      </c>
    </row>
    <row r="97" spans="1:8" ht="13.15" customHeight="1" x14ac:dyDescent="0.2">
      <c r="A97" s="73"/>
      <c r="B97" s="199" t="s">
        <v>126</v>
      </c>
      <c r="C97" s="200"/>
      <c r="D97" s="196"/>
      <c r="E97" s="13"/>
      <c r="F97" s="197"/>
      <c r="G97" s="198"/>
      <c r="H97" s="166" t="s">
        <v>1596</v>
      </c>
    </row>
    <row r="98" spans="1:8" ht="13.15" customHeight="1" x14ac:dyDescent="0.2">
      <c r="A98" s="73"/>
      <c r="B98" s="201" t="s">
        <v>69</v>
      </c>
      <c r="C98" s="200"/>
      <c r="D98" s="196"/>
      <c r="E98" s="259"/>
      <c r="F98" s="197" t="e">
        <f>IF($D$3="","",E98/$D$3)</f>
        <v>#DIV/0!</v>
      </c>
      <c r="G98" s="198" t="e">
        <f ca="1">IF(E$135=0, 0,E98/E$135)</f>
        <v>#DIV/0!</v>
      </c>
    </row>
    <row r="99" spans="1:8" ht="13.15" customHeight="1" x14ac:dyDescent="0.2">
      <c r="A99" s="73"/>
      <c r="B99" s="201" t="s">
        <v>70</v>
      </c>
      <c r="C99" s="200"/>
      <c r="D99" s="196"/>
      <c r="E99" s="259"/>
      <c r="F99" s="197" t="e">
        <f>IF($D$3="","",E99/$D$3)</f>
        <v>#DIV/0!</v>
      </c>
      <c r="G99" s="198" t="e">
        <f ca="1">IF(E$135=0, 0,E99/E$135)</f>
        <v>#DIV/0!</v>
      </c>
    </row>
    <row r="100" spans="1:8" ht="13.15" customHeight="1" x14ac:dyDescent="0.2">
      <c r="A100" s="73"/>
      <c r="B100" s="201" t="s">
        <v>71</v>
      </c>
      <c r="C100" s="200"/>
      <c r="D100" s="196"/>
      <c r="E100" s="259"/>
      <c r="F100" s="197" t="e">
        <f>IF($D$3="","",E100/$D$3)</f>
        <v>#DIV/0!</v>
      </c>
      <c r="G100" s="198" t="e">
        <f ca="1">IF(E$135=0, 0,E100/E$135)</f>
        <v>#DIV/0!</v>
      </c>
    </row>
    <row r="101" spans="1:8" ht="13.15" customHeight="1" x14ac:dyDescent="0.2">
      <c r="A101" s="73"/>
      <c r="B101" s="201" t="s">
        <v>72</v>
      </c>
      <c r="C101" s="200"/>
      <c r="D101" s="196"/>
      <c r="E101" s="259"/>
      <c r="F101" s="197" t="e">
        <f>IF($D$3="","",E101/$D$3)</f>
        <v>#DIV/0!</v>
      </c>
      <c r="G101" s="198" t="e">
        <f ca="1">IF(E$135=0, 0,E101/E$135)</f>
        <v>#DIV/0!</v>
      </c>
    </row>
    <row r="102" spans="1:8" ht="13.15" customHeight="1" x14ac:dyDescent="0.2">
      <c r="A102" s="73"/>
      <c r="B102" s="199" t="s">
        <v>127</v>
      </c>
      <c r="C102" s="200"/>
      <c r="D102" s="196"/>
      <c r="E102" s="13"/>
      <c r="F102" s="197"/>
      <c r="G102" s="198"/>
      <c r="H102" s="166" t="s">
        <v>1596</v>
      </c>
    </row>
    <row r="103" spans="1:8" ht="13.15" customHeight="1" x14ac:dyDescent="0.2">
      <c r="A103" s="73"/>
      <c r="B103" s="201" t="s">
        <v>73</v>
      </c>
      <c r="C103" s="200"/>
      <c r="D103" s="196"/>
      <c r="E103" s="259"/>
      <c r="F103" s="197" t="e">
        <f>IF($D$3="","",E103/$D$3)</f>
        <v>#DIV/0!</v>
      </c>
      <c r="G103" s="198" t="e">
        <f ca="1">IF(E$135=0, 0,E103/E$135)</f>
        <v>#DIV/0!</v>
      </c>
    </row>
    <row r="104" spans="1:8" ht="13.15" customHeight="1" x14ac:dyDescent="0.2">
      <c r="A104" s="73"/>
      <c r="B104" s="201" t="s">
        <v>74</v>
      </c>
      <c r="C104" s="200"/>
      <c r="D104" s="196"/>
      <c r="E104" s="259"/>
      <c r="F104" s="197" t="e">
        <f>IF($D$3="","",E104/$D$3)</f>
        <v>#DIV/0!</v>
      </c>
      <c r="G104" s="198" t="e">
        <f ca="1">IF(E$135=0, 0,E104/E$135)</f>
        <v>#DIV/0!</v>
      </c>
    </row>
    <row r="105" spans="1:8" ht="13.15" customHeight="1" x14ac:dyDescent="0.2">
      <c r="A105" s="73"/>
      <c r="B105" s="201" t="s">
        <v>75</v>
      </c>
      <c r="C105" s="200"/>
      <c r="D105" s="196"/>
      <c r="E105" s="259"/>
      <c r="F105" s="197" t="e">
        <f>IF($D$3="","",E105/$D$3)</f>
        <v>#DIV/0!</v>
      </c>
      <c r="G105" s="198" t="e">
        <f ca="1">IF(E$135=0, 0,E105/E$135)</f>
        <v>#DIV/0!</v>
      </c>
    </row>
    <row r="106" spans="1:8" ht="13.15" customHeight="1" x14ac:dyDescent="0.2">
      <c r="A106" s="73"/>
      <c r="B106" s="201" t="s">
        <v>76</v>
      </c>
      <c r="C106" s="200"/>
      <c r="D106" s="196"/>
      <c r="E106" s="259"/>
      <c r="F106" s="197" t="e">
        <f>IF($D$3="","",E106/$D$3)</f>
        <v>#DIV/0!</v>
      </c>
      <c r="G106" s="198" t="e">
        <f ca="1">IF(E$135=0, 0,E106/E$135)</f>
        <v>#DIV/0!</v>
      </c>
    </row>
    <row r="107" spans="1:8" ht="13.15" customHeight="1" x14ac:dyDescent="0.2">
      <c r="A107" s="73"/>
      <c r="B107" s="201" t="s">
        <v>77</v>
      </c>
      <c r="C107" s="200"/>
      <c r="D107" s="196"/>
      <c r="E107" s="259"/>
      <c r="F107" s="197" t="e">
        <f>IF($D$3="","",E107/$D$3)</f>
        <v>#DIV/0!</v>
      </c>
      <c r="G107" s="198" t="e">
        <f ca="1">IF(E$135=0, 0,E107/E$135)</f>
        <v>#DIV/0!</v>
      </c>
    </row>
    <row r="108" spans="1:8" ht="13.15" customHeight="1" x14ac:dyDescent="0.2">
      <c r="A108" s="73"/>
      <c r="B108" s="199" t="s">
        <v>128</v>
      </c>
      <c r="C108" s="200"/>
      <c r="D108" s="196"/>
      <c r="E108" s="13"/>
      <c r="F108" s="197"/>
      <c r="G108" s="198"/>
      <c r="H108" s="166" t="s">
        <v>1596</v>
      </c>
    </row>
    <row r="109" spans="1:8" ht="13.15" customHeight="1" x14ac:dyDescent="0.2">
      <c r="A109" s="73"/>
      <c r="B109" s="201" t="s">
        <v>78</v>
      </c>
      <c r="C109" s="200"/>
      <c r="D109" s="196"/>
      <c r="E109" s="259"/>
      <c r="F109" s="197" t="e">
        <f t="shared" ref="F109:F115" si="4">IF($D$3="","",E109/$D$3)</f>
        <v>#DIV/0!</v>
      </c>
      <c r="G109" s="198" t="e">
        <f t="shared" ref="G109:G115" ca="1" si="5">IF(E$135=0, 0,E109/E$135)</f>
        <v>#DIV/0!</v>
      </c>
    </row>
    <row r="110" spans="1:8" ht="13.15" customHeight="1" x14ac:dyDescent="0.2">
      <c r="A110" s="73"/>
      <c r="B110" s="201" t="s">
        <v>79</v>
      </c>
      <c r="C110" s="200"/>
      <c r="D110" s="196"/>
      <c r="E110" s="259"/>
      <c r="F110" s="197" t="e">
        <f t="shared" si="4"/>
        <v>#DIV/0!</v>
      </c>
      <c r="G110" s="198" t="e">
        <f t="shared" ca="1" si="5"/>
        <v>#DIV/0!</v>
      </c>
    </row>
    <row r="111" spans="1:8" ht="13.15" customHeight="1" x14ac:dyDescent="0.2">
      <c r="A111" s="73"/>
      <c r="B111" s="201" t="s">
        <v>80</v>
      </c>
      <c r="C111" s="200"/>
      <c r="D111" s="196"/>
      <c r="E111" s="259"/>
      <c r="F111" s="197" t="e">
        <f t="shared" si="4"/>
        <v>#DIV/0!</v>
      </c>
      <c r="G111" s="198" t="e">
        <f t="shared" ca="1" si="5"/>
        <v>#DIV/0!</v>
      </c>
    </row>
    <row r="112" spans="1:8" ht="13.15" customHeight="1" x14ac:dyDescent="0.2">
      <c r="A112" s="73"/>
      <c r="B112" s="201" t="s">
        <v>81</v>
      </c>
      <c r="C112" s="200"/>
      <c r="D112" s="196"/>
      <c r="E112" s="259"/>
      <c r="F112" s="197" t="e">
        <f t="shared" si="4"/>
        <v>#DIV/0!</v>
      </c>
      <c r="G112" s="198" t="e">
        <f t="shared" ca="1" si="5"/>
        <v>#DIV/0!</v>
      </c>
    </row>
    <row r="113" spans="1:19" ht="13.15" customHeight="1" x14ac:dyDescent="0.2">
      <c r="A113" s="73"/>
      <c r="B113" s="201" t="s">
        <v>82</v>
      </c>
      <c r="C113" s="200"/>
      <c r="D113" s="196"/>
      <c r="E113" s="259"/>
      <c r="F113" s="197" t="e">
        <f t="shared" si="4"/>
        <v>#DIV/0!</v>
      </c>
      <c r="G113" s="198" t="e">
        <f t="shared" ca="1" si="5"/>
        <v>#DIV/0!</v>
      </c>
    </row>
    <row r="114" spans="1:19" ht="13.15" customHeight="1" x14ac:dyDescent="0.2">
      <c r="A114" s="73"/>
      <c r="B114" s="201" t="s">
        <v>83</v>
      </c>
      <c r="C114" s="200"/>
      <c r="D114" s="196"/>
      <c r="E114" s="259"/>
      <c r="F114" s="197" t="e">
        <f t="shared" si="4"/>
        <v>#DIV/0!</v>
      </c>
      <c r="G114" s="198" t="e">
        <f t="shared" ca="1" si="5"/>
        <v>#DIV/0!</v>
      </c>
    </row>
    <row r="115" spans="1:19" ht="13.15" customHeight="1" x14ac:dyDescent="0.2">
      <c r="A115" s="73"/>
      <c r="B115" s="201" t="s">
        <v>102</v>
      </c>
      <c r="C115" s="200"/>
      <c r="D115" s="196"/>
      <c r="E115" s="259"/>
      <c r="F115" s="197" t="e">
        <f t="shared" si="4"/>
        <v>#DIV/0!</v>
      </c>
      <c r="G115" s="198" t="e">
        <f t="shared" ca="1" si="5"/>
        <v>#DIV/0!</v>
      </c>
    </row>
    <row r="116" spans="1:19" ht="13.15" customHeight="1" x14ac:dyDescent="0.2">
      <c r="A116" s="73"/>
      <c r="B116" s="199" t="s">
        <v>129</v>
      </c>
      <c r="C116" s="200"/>
      <c r="D116" s="196"/>
      <c r="E116" s="13"/>
      <c r="F116" s="197"/>
      <c r="G116" s="198"/>
      <c r="H116" s="166" t="s">
        <v>1596</v>
      </c>
    </row>
    <row r="117" spans="1:19" ht="13.15" customHeight="1" x14ac:dyDescent="0.2">
      <c r="A117" s="73"/>
      <c r="B117" s="201" t="s">
        <v>84</v>
      </c>
      <c r="C117" s="200"/>
      <c r="D117" s="196"/>
      <c r="E117" s="259"/>
      <c r="F117" s="197" t="e">
        <f>IF($D$3="","",E117/$D$3)</f>
        <v>#DIV/0!</v>
      </c>
      <c r="G117" s="198" t="e">
        <f ca="1">IF(E$135=0, 0,E117/E$135)</f>
        <v>#DIV/0!</v>
      </c>
    </row>
    <row r="118" spans="1:19" ht="13.15" customHeight="1" x14ac:dyDescent="0.2">
      <c r="A118" s="73"/>
      <c r="B118" s="201" t="s">
        <v>85</v>
      </c>
      <c r="C118" s="200"/>
      <c r="D118" s="196"/>
      <c r="E118" s="259"/>
      <c r="F118" s="197" t="e">
        <f>IF($D$3="","",E118/$D$3)</f>
        <v>#DIV/0!</v>
      </c>
      <c r="G118" s="198" t="e">
        <f ca="1">IF(E$135=0, 0,E118/E$135)</f>
        <v>#DIV/0!</v>
      </c>
    </row>
    <row r="119" spans="1:19" ht="13.15" customHeight="1" x14ac:dyDescent="0.2">
      <c r="A119" s="73"/>
      <c r="B119" s="201" t="s">
        <v>86</v>
      </c>
      <c r="C119" s="200"/>
      <c r="D119" s="196"/>
      <c r="E119" s="259"/>
      <c r="F119" s="197" t="e">
        <f>IF($D$3="","",E119/$D$3)</f>
        <v>#DIV/0!</v>
      </c>
      <c r="G119" s="198" t="e">
        <f ca="1">IF(E$135=0, 0,E119/E$135)</f>
        <v>#DIV/0!</v>
      </c>
    </row>
    <row r="120" spans="1:19" ht="13.15" customHeight="1" x14ac:dyDescent="0.2">
      <c r="A120" s="73"/>
      <c r="B120" s="201" t="s">
        <v>103</v>
      </c>
      <c r="C120" s="200"/>
      <c r="D120" s="196"/>
      <c r="E120" s="259"/>
      <c r="F120" s="197" t="e">
        <f>IF($D$3="","",E120/$D$3)</f>
        <v>#DIV/0!</v>
      </c>
      <c r="G120" s="198" t="e">
        <f ca="1">IF(E$135=0, 0,E120/E$135)</f>
        <v>#DIV/0!</v>
      </c>
    </row>
    <row r="121" spans="1:19" ht="13.15" customHeight="1" x14ac:dyDescent="0.2">
      <c r="A121" s="73"/>
      <c r="B121" s="199" t="s">
        <v>87</v>
      </c>
      <c r="C121" s="200"/>
      <c r="D121" s="196"/>
      <c r="E121" s="13"/>
      <c r="F121" s="197"/>
      <c r="G121" s="198"/>
      <c r="H121" s="166" t="s">
        <v>1596</v>
      </c>
    </row>
    <row r="122" spans="1:19" ht="13.15" customHeight="1" x14ac:dyDescent="0.2">
      <c r="A122" s="73"/>
      <c r="B122" s="201" t="s">
        <v>88</v>
      </c>
      <c r="C122" s="200"/>
      <c r="D122" s="207"/>
      <c r="E122" s="259"/>
      <c r="F122" s="197" t="e">
        <f>IF($D$3="","",E122/$D$3)</f>
        <v>#DIV/0!</v>
      </c>
      <c r="G122" s="198" t="e">
        <f t="shared" ref="G122:G135" ca="1" si="6">IF(E$135=0, 0,E122/E$135)</f>
        <v>#DIV/0!</v>
      </c>
    </row>
    <row r="123" spans="1:19" ht="13.15" customHeight="1" thickBot="1" x14ac:dyDescent="0.25">
      <c r="A123" s="202"/>
      <c r="B123" s="203" t="s">
        <v>89</v>
      </c>
      <c r="C123" s="204"/>
      <c r="D123" s="208"/>
      <c r="E123" s="260"/>
      <c r="F123" s="209" t="e">
        <f>IF($D$3="","",E123/$D$3)</f>
        <v>#DIV/0!</v>
      </c>
      <c r="G123" s="210" t="e">
        <f t="shared" ca="1" si="6"/>
        <v>#DIV/0!</v>
      </c>
    </row>
    <row r="124" spans="1:19" s="87" customFormat="1" ht="18" customHeight="1" thickBot="1" x14ac:dyDescent="0.25">
      <c r="A124" s="256"/>
      <c r="B124" s="253"/>
      <c r="C124" s="253"/>
      <c r="D124" s="257" t="str">
        <f>"SUBTOTAL "&amp;B96</f>
        <v>SUBTOTAL BUILDING SITE WORK</v>
      </c>
      <c r="E124" s="250">
        <f ca="1">SUM(OFFSET(E95,1,0):OFFSET(E124,-1,0))</f>
        <v>0</v>
      </c>
      <c r="F124" s="254" t="e">
        <f ca="1">SUM(OFFSET(F95,1,0):OFFSET(F124,-1,0))</f>
        <v>#DIV/0!</v>
      </c>
      <c r="G124" s="255" t="e">
        <f t="shared" ca="1" si="6"/>
        <v>#DIV/0!</v>
      </c>
      <c r="H124" s="166" t="s">
        <v>1596</v>
      </c>
    </row>
    <row r="125" spans="1:19" s="105" customFormat="1" ht="18" customHeight="1" thickBot="1" x14ac:dyDescent="0.25">
      <c r="A125" s="119"/>
      <c r="B125" s="120"/>
      <c r="C125" s="267" t="s">
        <v>1558</v>
      </c>
      <c r="D125" s="268"/>
      <c r="E125" s="269">
        <f ca="1">SUM(E124,E95,E84,E74,E43,E30,E18)</f>
        <v>0</v>
      </c>
      <c r="F125" s="270" t="e">
        <f t="shared" ref="F125:F142" ca="1" si="7">IF($D$3="","",E125/$D$3)</f>
        <v>#DIV/0!</v>
      </c>
      <c r="G125" s="271" t="e">
        <f t="shared" ca="1" si="6"/>
        <v>#DIV/0!</v>
      </c>
      <c r="H125" s="166" t="s">
        <v>1596</v>
      </c>
    </row>
    <row r="126" spans="1:19" ht="15" thickBot="1" x14ac:dyDescent="0.25">
      <c r="A126" s="73"/>
      <c r="B126" s="199"/>
      <c r="C126" s="116" t="s">
        <v>1616</v>
      </c>
      <c r="D126" s="211"/>
      <c r="E126" s="259">
        <f ca="1">SUM(E$125:E125)*J126</f>
        <v>0</v>
      </c>
      <c r="F126" s="197" t="e">
        <f t="shared" ca="1" si="7"/>
        <v>#DIV/0!</v>
      </c>
      <c r="G126" s="198" t="e">
        <f t="shared" ca="1" si="6"/>
        <v>#DIV/0!</v>
      </c>
      <c r="H126" s="105"/>
      <c r="I126" s="238" t="s">
        <v>1577</v>
      </c>
      <c r="J126" s="266">
        <v>0.02</v>
      </c>
      <c r="K126" s="264" t="s">
        <v>141</v>
      </c>
      <c r="L126" s="265"/>
      <c r="M126" s="265"/>
      <c r="N126" s="265"/>
      <c r="O126" s="105"/>
    </row>
    <row r="127" spans="1:19" ht="14.25" x14ac:dyDescent="0.2">
      <c r="A127" s="73"/>
      <c r="B127" s="212"/>
      <c r="C127" s="443">
        <v>0.05</v>
      </c>
      <c r="D127" s="444"/>
      <c r="E127" s="259" t="e">
        <f ca="1">SUM(E$125:E126)*J127</f>
        <v>#DIV/0!</v>
      </c>
      <c r="F127" s="197" t="e">
        <f t="shared" ca="1" si="7"/>
        <v>#DIV/0!</v>
      </c>
      <c r="G127" s="198" t="e">
        <f t="shared" ca="1" si="6"/>
        <v>#DIV/0!</v>
      </c>
      <c r="H127" s="105"/>
      <c r="I127" s="237" t="s">
        <v>133</v>
      </c>
      <c r="J127" s="399" t="e">
        <f>IF(D5=0,0,(((1+C127)^((K127-D4)/365))-1))</f>
        <v>#DIV/0!</v>
      </c>
      <c r="K127" s="447" t="e">
        <f>IF($D$5="","",(AVERAGE(D5:D6)))</f>
        <v>#DIV/0!</v>
      </c>
      <c r="L127" s="447"/>
      <c r="M127" s="447"/>
      <c r="N127" s="448" t="s">
        <v>134</v>
      </c>
      <c r="O127" s="448"/>
    </row>
    <row r="128" spans="1:19" s="87" customFormat="1" ht="18" customHeight="1" thickBot="1" x14ac:dyDescent="0.25">
      <c r="A128" s="165"/>
      <c r="B128" s="213"/>
      <c r="C128" s="272" t="s">
        <v>1563</v>
      </c>
      <c r="D128" s="273"/>
      <c r="E128" s="274" t="e">
        <f ca="1">SUM(OFFSET(E124,1,0):OFFSET(E128,-1,0))</f>
        <v>#DIV/0!</v>
      </c>
      <c r="F128" s="275" t="e">
        <f t="shared" ca="1" si="7"/>
        <v>#DIV/0!</v>
      </c>
      <c r="G128" s="276" t="e">
        <f t="shared" ca="1" si="6"/>
        <v>#DIV/0!</v>
      </c>
      <c r="H128" s="166" t="s">
        <v>1596</v>
      </c>
      <c r="I128" s="105"/>
      <c r="P128" s="105"/>
      <c r="Q128" s="105"/>
      <c r="R128" s="105"/>
      <c r="S128" s="105"/>
    </row>
    <row r="129" spans="1:11" ht="15" thickBot="1" x14ac:dyDescent="0.25">
      <c r="A129" s="73"/>
      <c r="B129" s="199"/>
      <c r="C129" s="116" t="s">
        <v>1568</v>
      </c>
      <c r="D129" s="116"/>
      <c r="E129" s="259" t="e">
        <f ca="1">E$128*J129</f>
        <v>#DIV/0!</v>
      </c>
      <c r="F129" s="197" t="e">
        <f t="shared" ca="1" si="7"/>
        <v>#DIV/0!</v>
      </c>
      <c r="G129" s="214" t="e">
        <f t="shared" ca="1" si="6"/>
        <v>#DIV/0!</v>
      </c>
      <c r="H129" s="105"/>
      <c r="I129" s="238" t="s">
        <v>135</v>
      </c>
      <c r="J129" s="266">
        <v>0.02</v>
      </c>
      <c r="K129" s="264" t="s">
        <v>141</v>
      </c>
    </row>
    <row r="130" spans="1:11" s="87" customFormat="1" ht="18" customHeight="1" thickBot="1" x14ac:dyDescent="0.25">
      <c r="A130" s="165"/>
      <c r="B130" s="213"/>
      <c r="C130" s="272" t="s">
        <v>1564</v>
      </c>
      <c r="D130" s="273"/>
      <c r="E130" s="274" t="e">
        <f ca="1">SUM(OFFSET(E127,1,0):OFFSET(E130,-1,0))</f>
        <v>#DIV/0!</v>
      </c>
      <c r="F130" s="275" t="e">
        <f t="shared" ca="1" si="7"/>
        <v>#DIV/0!</v>
      </c>
      <c r="G130" s="276" t="e">
        <f t="shared" ca="1" si="6"/>
        <v>#DIV/0!</v>
      </c>
      <c r="H130" s="166" t="s">
        <v>1596</v>
      </c>
      <c r="I130" s="105"/>
    </row>
    <row r="131" spans="1:11" ht="15" thickBot="1" x14ac:dyDescent="0.25">
      <c r="A131" s="73"/>
      <c r="B131" s="212"/>
      <c r="C131" s="116" t="s">
        <v>1565</v>
      </c>
      <c r="D131" s="116"/>
      <c r="E131" s="259">
        <f ca="1">E$125*J131</f>
        <v>0</v>
      </c>
      <c r="F131" s="197" t="e">
        <f t="shared" ca="1" si="7"/>
        <v>#DIV/0!</v>
      </c>
      <c r="G131" s="214" t="e">
        <f t="shared" ca="1" si="6"/>
        <v>#DIV/0!</v>
      </c>
      <c r="H131" s="105"/>
      <c r="I131" s="238" t="s">
        <v>136</v>
      </c>
      <c r="J131" s="266">
        <v>0.02</v>
      </c>
      <c r="K131" s="264" t="s">
        <v>141</v>
      </c>
    </row>
    <row r="132" spans="1:11" ht="15" thickBot="1" x14ac:dyDescent="0.25">
      <c r="A132" s="73"/>
      <c r="B132" s="212"/>
      <c r="C132" s="215" t="s">
        <v>1566</v>
      </c>
      <c r="D132" s="215"/>
      <c r="E132" s="259">
        <f ca="1">E$125*J132</f>
        <v>0</v>
      </c>
      <c r="F132" s="197" t="e">
        <f t="shared" ca="1" si="7"/>
        <v>#DIV/0!</v>
      </c>
      <c r="G132" s="214" t="e">
        <f t="shared" ca="1" si="6"/>
        <v>#DIV/0!</v>
      </c>
      <c r="H132" s="105"/>
      <c r="I132" s="238" t="s">
        <v>137</v>
      </c>
      <c r="J132" s="266">
        <v>0.02</v>
      </c>
      <c r="K132" s="264" t="s">
        <v>141</v>
      </c>
    </row>
    <row r="133" spans="1:11" ht="15" thickBot="1" x14ac:dyDescent="0.25">
      <c r="A133" s="73"/>
      <c r="B133" s="199"/>
      <c r="C133" s="427" t="s">
        <v>1601</v>
      </c>
      <c r="D133" s="116"/>
      <c r="E133" s="259">
        <f ca="1">E$125*J133</f>
        <v>0</v>
      </c>
      <c r="F133" s="197" t="e">
        <f t="shared" ca="1" si="7"/>
        <v>#DIV/0!</v>
      </c>
      <c r="G133" s="214" t="e">
        <f t="shared" ca="1" si="6"/>
        <v>#DIV/0!</v>
      </c>
      <c r="H133" s="105"/>
      <c r="I133" s="238" t="s">
        <v>138</v>
      </c>
      <c r="J133" s="266">
        <v>0.02</v>
      </c>
      <c r="K133" s="264" t="s">
        <v>141</v>
      </c>
    </row>
    <row r="134" spans="1:11" ht="15" thickBot="1" x14ac:dyDescent="0.25">
      <c r="A134" s="73"/>
      <c r="B134" s="212"/>
      <c r="C134" s="116" t="s">
        <v>1567</v>
      </c>
      <c r="D134" s="216"/>
      <c r="E134" s="262">
        <f ca="1">E$125*J134</f>
        <v>0</v>
      </c>
      <c r="F134" s="217" t="e">
        <f t="shared" ca="1" si="7"/>
        <v>#DIV/0!</v>
      </c>
      <c r="G134" s="218" t="e">
        <f t="shared" ca="1" si="6"/>
        <v>#DIV/0!</v>
      </c>
      <c r="H134" s="105"/>
      <c r="I134" s="238" t="s">
        <v>139</v>
      </c>
      <c r="J134" s="266">
        <v>0.02</v>
      </c>
      <c r="K134" s="264" t="s">
        <v>141</v>
      </c>
    </row>
    <row r="135" spans="1:11" s="87" customFormat="1" ht="18" customHeight="1" thickBot="1" x14ac:dyDescent="0.25">
      <c r="A135" s="219"/>
      <c r="B135" s="220"/>
      <c r="C135" s="277" t="s">
        <v>1569</v>
      </c>
      <c r="D135" s="278"/>
      <c r="E135" s="279" t="e">
        <f ca="1">SUM(OFFSET(E129,1,0):OFFSET(E135,-1,0))</f>
        <v>#DIV/0!</v>
      </c>
      <c r="F135" s="280" t="e">
        <f t="shared" ca="1" si="7"/>
        <v>#DIV/0!</v>
      </c>
      <c r="G135" s="281" t="e">
        <f t="shared" ca="1" si="6"/>
        <v>#DIV/0!</v>
      </c>
      <c r="H135" s="166" t="s">
        <v>1596</v>
      </c>
    </row>
    <row r="136" spans="1:11" ht="15" x14ac:dyDescent="0.25">
      <c r="A136" s="73"/>
      <c r="B136" s="426" t="s">
        <v>1611</v>
      </c>
      <c r="C136" s="221"/>
      <c r="D136" s="423"/>
      <c r="E136" s="13"/>
      <c r="F136" s="197"/>
      <c r="G136" s="214"/>
      <c r="J136" s="87"/>
      <c r="K136" s="87"/>
    </row>
    <row r="137" spans="1:11" s="400" customFormat="1" ht="14.25" x14ac:dyDescent="0.2">
      <c r="A137" s="73"/>
      <c r="B137" s="113"/>
      <c r="C137" s="222" t="s">
        <v>1570</v>
      </c>
      <c r="D137" s="422" t="s">
        <v>1603</v>
      </c>
      <c r="E137" s="259">
        <v>0</v>
      </c>
      <c r="F137" s="197" t="e">
        <f t="shared" si="7"/>
        <v>#DIV/0!</v>
      </c>
      <c r="G137" s="214" t="e">
        <f t="shared" ref="G137" ca="1" si="8">IF(G$135=0, 0,E137/G$135)</f>
        <v>#DIV/0!</v>
      </c>
      <c r="H137" s="2"/>
      <c r="J137" s="264" t="s">
        <v>1587</v>
      </c>
    </row>
    <row r="138" spans="1:11" ht="15" x14ac:dyDescent="0.25">
      <c r="A138" s="73"/>
      <c r="B138" s="114"/>
      <c r="C138" s="222" t="s">
        <v>1571</v>
      </c>
      <c r="D138" s="422" t="s">
        <v>1604</v>
      </c>
      <c r="E138" s="259">
        <v>0</v>
      </c>
      <c r="F138" s="197" t="e">
        <f t="shared" si="7"/>
        <v>#DIV/0!</v>
      </c>
      <c r="G138" s="214" t="e">
        <f t="shared" ref="G138:G152" ca="1" si="9">IF(G$135=0, 0,E138/G$135)</f>
        <v>#DIV/0!</v>
      </c>
      <c r="J138" s="264" t="s">
        <v>1587</v>
      </c>
    </row>
    <row r="139" spans="1:11" ht="14.25" x14ac:dyDescent="0.2">
      <c r="A139" s="73"/>
      <c r="B139" s="212"/>
      <c r="C139" s="222" t="s">
        <v>1572</v>
      </c>
      <c r="D139" s="422" t="s">
        <v>1605</v>
      </c>
      <c r="E139" s="259">
        <v>0</v>
      </c>
      <c r="F139" s="197" t="e">
        <f t="shared" si="7"/>
        <v>#DIV/0!</v>
      </c>
      <c r="G139" s="198" t="e">
        <f t="shared" ca="1" si="9"/>
        <v>#DIV/0!</v>
      </c>
      <c r="J139" s="264" t="s">
        <v>1587</v>
      </c>
    </row>
    <row r="140" spans="1:11" ht="15" x14ac:dyDescent="0.25">
      <c r="A140" s="73"/>
      <c r="B140" s="114"/>
      <c r="C140" s="222" t="s">
        <v>1573</v>
      </c>
      <c r="D140" s="422" t="s">
        <v>1606</v>
      </c>
      <c r="E140" s="259">
        <v>0</v>
      </c>
      <c r="F140" s="197" t="e">
        <f t="shared" si="7"/>
        <v>#DIV/0!</v>
      </c>
      <c r="G140" s="214" t="e">
        <f t="shared" ca="1" si="9"/>
        <v>#DIV/0!</v>
      </c>
      <c r="J140" s="264" t="s">
        <v>1587</v>
      </c>
    </row>
    <row r="141" spans="1:11" ht="14.25" x14ac:dyDescent="0.2">
      <c r="A141" s="73"/>
      <c r="B141" s="212"/>
      <c r="C141" s="222" t="s">
        <v>1579</v>
      </c>
      <c r="D141" s="422" t="s">
        <v>1607</v>
      </c>
      <c r="E141" s="259">
        <v>0</v>
      </c>
      <c r="F141" s="197" t="e">
        <f t="shared" si="7"/>
        <v>#DIV/0!</v>
      </c>
      <c r="G141" s="198" t="e">
        <f t="shared" ca="1" si="9"/>
        <v>#DIV/0!</v>
      </c>
      <c r="J141" s="264" t="s">
        <v>1587</v>
      </c>
    </row>
    <row r="142" spans="1:11" ht="15" x14ac:dyDescent="0.25">
      <c r="A142" s="73"/>
      <c r="B142" s="114"/>
      <c r="C142" s="222" t="s">
        <v>1580</v>
      </c>
      <c r="D142" s="422" t="s">
        <v>1608</v>
      </c>
      <c r="E142" s="259">
        <v>0</v>
      </c>
      <c r="F142" s="197" t="e">
        <f t="shared" si="7"/>
        <v>#DIV/0!</v>
      </c>
      <c r="G142" s="214" t="e">
        <f t="shared" ref="G142:G143" ca="1" si="10">IF(G$135=0, 0,E142/G$135)</f>
        <v>#DIV/0!</v>
      </c>
      <c r="J142" s="264" t="s">
        <v>1587</v>
      </c>
    </row>
    <row r="143" spans="1:11" ht="14.25" x14ac:dyDescent="0.2">
      <c r="A143" s="73"/>
      <c r="B143" s="212"/>
      <c r="C143" s="222" t="s">
        <v>1581</v>
      </c>
      <c r="D143" s="422" t="s">
        <v>1609</v>
      </c>
      <c r="E143" s="259">
        <v>0</v>
      </c>
      <c r="F143" s="197" t="e">
        <f>IF($D$3="","",E143/$D$3)</f>
        <v>#DIV/0!</v>
      </c>
      <c r="G143" s="198" t="e">
        <f t="shared" ca="1" si="10"/>
        <v>#DIV/0!</v>
      </c>
      <c r="J143" s="264" t="s">
        <v>1587</v>
      </c>
    </row>
    <row r="144" spans="1:11" ht="15" thickBot="1" x14ac:dyDescent="0.25">
      <c r="A144" s="223"/>
      <c r="B144" s="204"/>
      <c r="C144" s="222" t="s">
        <v>1582</v>
      </c>
      <c r="D144" s="424" t="s">
        <v>1610</v>
      </c>
      <c r="E144" s="260">
        <v>0</v>
      </c>
      <c r="F144" s="209" t="e">
        <f>IF($D$3="","",E144/$D$3)</f>
        <v>#DIV/0!</v>
      </c>
      <c r="G144" s="210" t="e">
        <f t="shared" ref="G144" ca="1" si="11">IF(G$135=0, 0,E144/G$135)</f>
        <v>#DIV/0!</v>
      </c>
      <c r="J144" s="264" t="s">
        <v>1587</v>
      </c>
    </row>
    <row r="145" spans="1:14" ht="15" x14ac:dyDescent="0.25">
      <c r="A145" s="224"/>
      <c r="B145" s="425" t="s">
        <v>118</v>
      </c>
      <c r="C145" s="225"/>
      <c r="D145" s="216"/>
      <c r="E145" s="13"/>
      <c r="F145" s="226"/>
      <c r="G145" s="214"/>
      <c r="H145" s="166" t="s">
        <v>1596</v>
      </c>
      <c r="J145" s="2"/>
    </row>
    <row r="146" spans="1:14" ht="14.25" x14ac:dyDescent="0.2">
      <c r="A146" s="224"/>
      <c r="B146" s="159" t="s">
        <v>119</v>
      </c>
      <c r="C146" s="116" t="s">
        <v>1574</v>
      </c>
      <c r="D146" s="216"/>
      <c r="E146" s="259">
        <v>0</v>
      </c>
      <c r="F146" s="197" t="e">
        <f t="shared" ref="F146:F177" si="12">IF($D$3="","",E146/$D$3)</f>
        <v>#DIV/0!</v>
      </c>
      <c r="G146" s="214" t="e">
        <f t="shared" ca="1" si="9"/>
        <v>#DIV/0!</v>
      </c>
      <c r="J146" s="264" t="s">
        <v>1587</v>
      </c>
    </row>
    <row r="147" spans="1:14" ht="14.25" x14ac:dyDescent="0.2">
      <c r="A147" s="224"/>
      <c r="B147" s="261" t="s">
        <v>1588</v>
      </c>
      <c r="C147" s="116" t="s">
        <v>1575</v>
      </c>
      <c r="D147" s="216"/>
      <c r="E147" s="259">
        <v>0</v>
      </c>
      <c r="F147" s="197" t="e">
        <f t="shared" si="12"/>
        <v>#DIV/0!</v>
      </c>
      <c r="G147" s="214" t="e">
        <f t="shared" ca="1" si="9"/>
        <v>#DIV/0!</v>
      </c>
      <c r="J147" s="264" t="s">
        <v>1587</v>
      </c>
    </row>
    <row r="148" spans="1:14" ht="14.25" x14ac:dyDescent="0.2">
      <c r="A148" s="224"/>
      <c r="B148" s="160"/>
      <c r="C148" s="116" t="s">
        <v>1576</v>
      </c>
      <c r="D148" s="227"/>
      <c r="E148" s="262">
        <v>0</v>
      </c>
      <c r="F148" s="217" t="e">
        <f t="shared" si="12"/>
        <v>#DIV/0!</v>
      </c>
      <c r="G148" s="218" t="e">
        <f t="shared" ca="1" si="9"/>
        <v>#DIV/0!</v>
      </c>
      <c r="J148" s="264" t="s">
        <v>1587</v>
      </c>
    </row>
    <row r="149" spans="1:14" s="2" customFormat="1" ht="15.75" thickBot="1" x14ac:dyDescent="0.3">
      <c r="A149" s="228"/>
      <c r="B149" s="161"/>
      <c r="C149" s="282" t="str">
        <f>"TOTAL "&amp;B146</f>
        <v>TOTAL Alternate #1</v>
      </c>
      <c r="D149" s="283"/>
      <c r="E149" s="284">
        <f ca="1">SUM(OFFSET(E144,1,0):OFFSET(E149,-1,0))</f>
        <v>0</v>
      </c>
      <c r="F149" s="285" t="e">
        <f t="shared" ca="1" si="12"/>
        <v>#DIV/0!</v>
      </c>
      <c r="G149" s="286" t="e">
        <f t="shared" ref="G149" ca="1" si="13">IF(G$135=0, 0,E149/G$135)</f>
        <v>#DIV/0!</v>
      </c>
      <c r="H149" s="289" t="s">
        <v>1596</v>
      </c>
      <c r="I149" s="1"/>
      <c r="K149" s="1"/>
      <c r="L149" s="1"/>
      <c r="M149" s="1"/>
      <c r="N149" s="1"/>
    </row>
    <row r="150" spans="1:14" ht="14.25" x14ac:dyDescent="0.2">
      <c r="A150" s="73"/>
      <c r="B150" s="159" t="s">
        <v>120</v>
      </c>
      <c r="C150" s="116" t="s">
        <v>1574</v>
      </c>
      <c r="D150" s="216"/>
      <c r="E150" s="12">
        <v>0</v>
      </c>
      <c r="F150" s="197" t="e">
        <f t="shared" si="12"/>
        <v>#DIV/0!</v>
      </c>
      <c r="G150" s="214" t="e">
        <f t="shared" ca="1" si="9"/>
        <v>#DIV/0!</v>
      </c>
      <c r="J150" s="264" t="s">
        <v>1587</v>
      </c>
    </row>
    <row r="151" spans="1:14" ht="14.25" x14ac:dyDescent="0.2">
      <c r="A151" s="73"/>
      <c r="B151" s="261" t="s">
        <v>1593</v>
      </c>
      <c r="C151" s="116" t="s">
        <v>1575</v>
      </c>
      <c r="D151" s="216"/>
      <c r="E151" s="12">
        <v>0</v>
      </c>
      <c r="F151" s="197" t="e">
        <f t="shared" si="12"/>
        <v>#DIV/0!</v>
      </c>
      <c r="G151" s="214" t="e">
        <f t="shared" ca="1" si="9"/>
        <v>#DIV/0!</v>
      </c>
      <c r="J151" s="264" t="s">
        <v>1587</v>
      </c>
    </row>
    <row r="152" spans="1:14" ht="14.25" x14ac:dyDescent="0.2">
      <c r="A152" s="73"/>
      <c r="B152" s="160"/>
      <c r="C152" s="116" t="s">
        <v>1576</v>
      </c>
      <c r="D152" s="227"/>
      <c r="E152" s="117">
        <v>0</v>
      </c>
      <c r="F152" s="217" t="e">
        <f t="shared" si="12"/>
        <v>#DIV/0!</v>
      </c>
      <c r="G152" s="218" t="e">
        <f t="shared" ca="1" si="9"/>
        <v>#DIV/0!</v>
      </c>
      <c r="J152" s="264" t="s">
        <v>1587</v>
      </c>
    </row>
    <row r="153" spans="1:14" ht="15.75" thickBot="1" x14ac:dyDescent="0.3">
      <c r="A153" s="202"/>
      <c r="B153" s="162"/>
      <c r="C153" s="287" t="str">
        <f>"TOTAL "&amp;B150</f>
        <v>TOTAL Alternate #2</v>
      </c>
      <c r="D153" s="288"/>
      <c r="E153" s="284">
        <f ca="1">SUM(OFFSET(E149,1,0):OFFSET(E153,-1,0))</f>
        <v>0</v>
      </c>
      <c r="F153" s="285" t="e">
        <f t="shared" ca="1" si="12"/>
        <v>#DIV/0!</v>
      </c>
      <c r="G153" s="286" t="e">
        <f t="shared" ref="G153:G160" ca="1" si="14">IF(G$135=0, 0,E153/G$135)</f>
        <v>#DIV/0!</v>
      </c>
      <c r="H153" s="289" t="s">
        <v>1596</v>
      </c>
      <c r="J153" s="2"/>
    </row>
    <row r="154" spans="1:14" ht="14.25" x14ac:dyDescent="0.2">
      <c r="A154" s="224"/>
      <c r="B154" s="159" t="s">
        <v>1583</v>
      </c>
      <c r="C154" s="116" t="s">
        <v>1574</v>
      </c>
      <c r="D154" s="216"/>
      <c r="E154" s="259">
        <v>0</v>
      </c>
      <c r="F154" s="197" t="e">
        <f t="shared" si="12"/>
        <v>#DIV/0!</v>
      </c>
      <c r="G154" s="214" t="e">
        <f t="shared" ca="1" si="14"/>
        <v>#DIV/0!</v>
      </c>
      <c r="J154" s="264" t="s">
        <v>1587</v>
      </c>
    </row>
    <row r="155" spans="1:14" ht="14.25" x14ac:dyDescent="0.2">
      <c r="A155" s="224"/>
      <c r="B155" s="261" t="s">
        <v>1589</v>
      </c>
      <c r="C155" s="116" t="s">
        <v>1575</v>
      </c>
      <c r="D155" s="216"/>
      <c r="E155" s="259">
        <v>0</v>
      </c>
      <c r="F155" s="197" t="e">
        <f t="shared" si="12"/>
        <v>#DIV/0!</v>
      </c>
      <c r="G155" s="214" t="e">
        <f t="shared" ca="1" si="14"/>
        <v>#DIV/0!</v>
      </c>
      <c r="J155" s="264" t="s">
        <v>1587</v>
      </c>
    </row>
    <row r="156" spans="1:14" ht="14.25" x14ac:dyDescent="0.2">
      <c r="A156" s="224"/>
      <c r="B156" s="160"/>
      <c r="C156" s="116" t="s">
        <v>1576</v>
      </c>
      <c r="D156" s="227"/>
      <c r="E156" s="262">
        <v>0</v>
      </c>
      <c r="F156" s="217" t="e">
        <f t="shared" si="12"/>
        <v>#DIV/0!</v>
      </c>
      <c r="G156" s="218" t="e">
        <f t="shared" ca="1" si="14"/>
        <v>#DIV/0!</v>
      </c>
      <c r="J156" s="264" t="s">
        <v>1587</v>
      </c>
    </row>
    <row r="157" spans="1:14" s="2" customFormat="1" ht="15.75" thickBot="1" x14ac:dyDescent="0.3">
      <c r="A157" s="228"/>
      <c r="B157" s="161"/>
      <c r="C157" s="282" t="str">
        <f>"TOTAL "&amp;B154</f>
        <v>TOTAL Alternate #3</v>
      </c>
      <c r="D157" s="283"/>
      <c r="E157" s="284">
        <f ca="1">SUM(OFFSET(E153,1,0):OFFSET(E157,-1,0))</f>
        <v>0</v>
      </c>
      <c r="F157" s="285" t="e">
        <f t="shared" ca="1" si="12"/>
        <v>#DIV/0!</v>
      </c>
      <c r="G157" s="286" t="e">
        <f t="shared" ca="1" si="14"/>
        <v>#DIV/0!</v>
      </c>
      <c r="H157" s="289" t="s">
        <v>1596</v>
      </c>
      <c r="I157" s="1"/>
      <c r="J157" s="1"/>
      <c r="K157" s="1"/>
      <c r="L157" s="1"/>
      <c r="M157" s="1"/>
      <c r="N157" s="1"/>
    </row>
    <row r="158" spans="1:14" ht="14.25" x14ac:dyDescent="0.2">
      <c r="A158" s="73"/>
      <c r="B158" s="159" t="s">
        <v>1584</v>
      </c>
      <c r="C158" s="116" t="s">
        <v>1574</v>
      </c>
      <c r="D158" s="216"/>
      <c r="E158" s="259">
        <v>0</v>
      </c>
      <c r="F158" s="197" t="e">
        <f t="shared" si="12"/>
        <v>#DIV/0!</v>
      </c>
      <c r="G158" s="214" t="e">
        <f t="shared" ca="1" si="14"/>
        <v>#DIV/0!</v>
      </c>
      <c r="J158" s="264" t="s">
        <v>1587</v>
      </c>
    </row>
    <row r="159" spans="1:14" ht="14.25" x14ac:dyDescent="0.2">
      <c r="A159" s="73"/>
      <c r="B159" s="261" t="s">
        <v>1591</v>
      </c>
      <c r="C159" s="116" t="s">
        <v>1575</v>
      </c>
      <c r="D159" s="216"/>
      <c r="E159" s="259">
        <v>0</v>
      </c>
      <c r="F159" s="197" t="e">
        <f t="shared" si="12"/>
        <v>#DIV/0!</v>
      </c>
      <c r="G159" s="214" t="e">
        <f t="shared" ca="1" si="14"/>
        <v>#DIV/0!</v>
      </c>
      <c r="J159" s="264" t="s">
        <v>1587</v>
      </c>
    </row>
    <row r="160" spans="1:14" ht="14.25" x14ac:dyDescent="0.2">
      <c r="A160" s="73"/>
      <c r="B160" s="160"/>
      <c r="C160" s="116" t="s">
        <v>1576</v>
      </c>
      <c r="D160" s="227"/>
      <c r="E160" s="262">
        <v>0</v>
      </c>
      <c r="F160" s="217" t="e">
        <f t="shared" si="12"/>
        <v>#DIV/0!</v>
      </c>
      <c r="G160" s="218" t="e">
        <f t="shared" ca="1" si="14"/>
        <v>#DIV/0!</v>
      </c>
      <c r="J160" s="264" t="s">
        <v>1587</v>
      </c>
    </row>
    <row r="161" spans="1:14" ht="15.75" thickBot="1" x14ac:dyDescent="0.3">
      <c r="A161" s="202"/>
      <c r="B161" s="162"/>
      <c r="C161" s="287" t="str">
        <f>"TOTAL "&amp;B158</f>
        <v>TOTAL Alternate #4</v>
      </c>
      <c r="D161" s="288"/>
      <c r="E161" s="284">
        <f ca="1">SUM(OFFSET(E157,1,0):OFFSET(E161,-1,0))</f>
        <v>0</v>
      </c>
      <c r="F161" s="285" t="e">
        <f t="shared" ca="1" si="12"/>
        <v>#DIV/0!</v>
      </c>
      <c r="G161" s="286" t="e">
        <f t="shared" ref="G161:G168" ca="1" si="15">IF(G$135=0, 0,E161/G$135)</f>
        <v>#DIV/0!</v>
      </c>
      <c r="H161" s="289" t="s">
        <v>1596</v>
      </c>
    </row>
    <row r="162" spans="1:14" ht="14.25" x14ac:dyDescent="0.2">
      <c r="A162" s="224"/>
      <c r="B162" s="159" t="s">
        <v>1585</v>
      </c>
      <c r="C162" s="116" t="s">
        <v>1574</v>
      </c>
      <c r="D162" s="216"/>
      <c r="E162" s="259">
        <v>0</v>
      </c>
      <c r="F162" s="197" t="e">
        <f t="shared" si="12"/>
        <v>#DIV/0!</v>
      </c>
      <c r="G162" s="214" t="e">
        <f t="shared" ca="1" si="15"/>
        <v>#DIV/0!</v>
      </c>
      <c r="J162" s="264" t="s">
        <v>1587</v>
      </c>
    </row>
    <row r="163" spans="1:14" ht="14.25" x14ac:dyDescent="0.2">
      <c r="A163" s="224"/>
      <c r="B163" s="261" t="s">
        <v>1590</v>
      </c>
      <c r="C163" s="116" t="s">
        <v>1575</v>
      </c>
      <c r="D163" s="216"/>
      <c r="E163" s="259">
        <v>0</v>
      </c>
      <c r="F163" s="197" t="e">
        <f t="shared" si="12"/>
        <v>#DIV/0!</v>
      </c>
      <c r="G163" s="214" t="e">
        <f t="shared" ca="1" si="15"/>
        <v>#DIV/0!</v>
      </c>
      <c r="J163" s="264" t="s">
        <v>1587</v>
      </c>
    </row>
    <row r="164" spans="1:14" ht="14.25" x14ac:dyDescent="0.2">
      <c r="A164" s="224"/>
      <c r="B164" s="160"/>
      <c r="C164" s="116" t="s">
        <v>1576</v>
      </c>
      <c r="D164" s="227"/>
      <c r="E164" s="262">
        <v>0</v>
      </c>
      <c r="F164" s="217" t="e">
        <f t="shared" si="12"/>
        <v>#DIV/0!</v>
      </c>
      <c r="G164" s="218" t="e">
        <f t="shared" ca="1" si="15"/>
        <v>#DIV/0!</v>
      </c>
      <c r="J164" s="264" t="s">
        <v>1587</v>
      </c>
    </row>
    <row r="165" spans="1:14" s="2" customFormat="1" ht="15.75" thickBot="1" x14ac:dyDescent="0.3">
      <c r="A165" s="228"/>
      <c r="B165" s="161"/>
      <c r="C165" s="282" t="str">
        <f>"TOTAL "&amp;B162</f>
        <v>TOTAL Alternate #5</v>
      </c>
      <c r="D165" s="283"/>
      <c r="E165" s="284">
        <f ca="1">SUM(OFFSET(E161,1,0):OFFSET(E165,-1,0))</f>
        <v>0</v>
      </c>
      <c r="F165" s="285" t="e">
        <f t="shared" ca="1" si="12"/>
        <v>#DIV/0!</v>
      </c>
      <c r="G165" s="286" t="e">
        <f t="shared" ca="1" si="15"/>
        <v>#DIV/0!</v>
      </c>
      <c r="H165" s="289" t="s">
        <v>1596</v>
      </c>
      <c r="I165" s="1"/>
      <c r="J165" s="1"/>
      <c r="K165" s="1"/>
      <c r="L165" s="1"/>
      <c r="M165" s="1"/>
      <c r="N165" s="1"/>
    </row>
    <row r="166" spans="1:14" ht="14.25" x14ac:dyDescent="0.2">
      <c r="A166" s="73"/>
      <c r="B166" s="159" t="s">
        <v>1586</v>
      </c>
      <c r="C166" s="116" t="s">
        <v>1574</v>
      </c>
      <c r="D166" s="216"/>
      <c r="E166" s="259">
        <v>0</v>
      </c>
      <c r="F166" s="197" t="e">
        <f t="shared" si="12"/>
        <v>#DIV/0!</v>
      </c>
      <c r="G166" s="214" t="e">
        <f t="shared" ca="1" si="15"/>
        <v>#DIV/0!</v>
      </c>
      <c r="J166" s="264" t="s">
        <v>1587</v>
      </c>
    </row>
    <row r="167" spans="1:14" ht="14.25" x14ac:dyDescent="0.2">
      <c r="A167" s="73"/>
      <c r="B167" s="261" t="s">
        <v>1592</v>
      </c>
      <c r="C167" s="116" t="s">
        <v>1575</v>
      </c>
      <c r="D167" s="216"/>
      <c r="E167" s="259">
        <v>0</v>
      </c>
      <c r="F167" s="197" t="e">
        <f t="shared" si="12"/>
        <v>#DIV/0!</v>
      </c>
      <c r="G167" s="214" t="e">
        <f t="shared" ca="1" si="15"/>
        <v>#DIV/0!</v>
      </c>
      <c r="J167" s="264" t="s">
        <v>1587</v>
      </c>
    </row>
    <row r="168" spans="1:14" ht="14.25" x14ac:dyDescent="0.2">
      <c r="A168" s="73"/>
      <c r="B168" s="160"/>
      <c r="C168" s="116" t="s">
        <v>1576</v>
      </c>
      <c r="D168" s="227"/>
      <c r="E168" s="262">
        <v>0</v>
      </c>
      <c r="F168" s="217" t="e">
        <f t="shared" si="12"/>
        <v>#DIV/0!</v>
      </c>
      <c r="G168" s="218" t="e">
        <f t="shared" ca="1" si="15"/>
        <v>#DIV/0!</v>
      </c>
      <c r="J168" s="264" t="s">
        <v>1587</v>
      </c>
    </row>
    <row r="169" spans="1:14" ht="15.75" thickBot="1" x14ac:dyDescent="0.3">
      <c r="A169" s="202"/>
      <c r="B169" s="162"/>
      <c r="C169" s="287" t="str">
        <f>"TOTAL "&amp;B166</f>
        <v>TOTAL Alternate #6</v>
      </c>
      <c r="D169" s="288"/>
      <c r="E169" s="284">
        <f ca="1">SUM(OFFSET(E165,1,0):OFFSET(E169,-1,0))</f>
        <v>0</v>
      </c>
      <c r="F169" s="285" t="e">
        <f t="shared" ca="1" si="12"/>
        <v>#DIV/0!</v>
      </c>
      <c r="G169" s="286" t="e">
        <f t="shared" ref="G169:G176" ca="1" si="16">IF(G$135=0, 0,E169/G$135)</f>
        <v>#DIV/0!</v>
      </c>
      <c r="H169" s="289" t="s">
        <v>1596</v>
      </c>
    </row>
    <row r="170" spans="1:14" ht="14.25" x14ac:dyDescent="0.2">
      <c r="A170" s="224"/>
      <c r="B170" s="159" t="s">
        <v>1594</v>
      </c>
      <c r="C170" s="116" t="s">
        <v>1574</v>
      </c>
      <c r="D170" s="216"/>
      <c r="E170" s="259">
        <v>0</v>
      </c>
      <c r="F170" s="197" t="e">
        <f t="shared" si="12"/>
        <v>#DIV/0!</v>
      </c>
      <c r="G170" s="214" t="e">
        <f t="shared" ca="1" si="16"/>
        <v>#DIV/0!</v>
      </c>
      <c r="J170" s="264" t="s">
        <v>1587</v>
      </c>
    </row>
    <row r="171" spans="1:14" ht="14.25" x14ac:dyDescent="0.2">
      <c r="A171" s="224"/>
      <c r="B171" s="261" t="s">
        <v>1590</v>
      </c>
      <c r="C171" s="116" t="s">
        <v>1575</v>
      </c>
      <c r="D171" s="216"/>
      <c r="E171" s="259">
        <v>0</v>
      </c>
      <c r="F171" s="197" t="e">
        <f t="shared" si="12"/>
        <v>#DIV/0!</v>
      </c>
      <c r="G171" s="214" t="e">
        <f t="shared" ca="1" si="16"/>
        <v>#DIV/0!</v>
      </c>
      <c r="J171" s="264" t="s">
        <v>1587</v>
      </c>
    </row>
    <row r="172" spans="1:14" ht="14.25" x14ac:dyDescent="0.2">
      <c r="A172" s="224"/>
      <c r="B172" s="160"/>
      <c r="C172" s="116" t="s">
        <v>1576</v>
      </c>
      <c r="D172" s="227"/>
      <c r="E172" s="262">
        <v>0</v>
      </c>
      <c r="F172" s="217" t="e">
        <f t="shared" si="12"/>
        <v>#DIV/0!</v>
      </c>
      <c r="G172" s="218" t="e">
        <f t="shared" ca="1" si="16"/>
        <v>#DIV/0!</v>
      </c>
      <c r="J172" s="264" t="s">
        <v>1587</v>
      </c>
    </row>
    <row r="173" spans="1:14" s="2" customFormat="1" ht="15.75" thickBot="1" x14ac:dyDescent="0.3">
      <c r="A173" s="228"/>
      <c r="B173" s="161"/>
      <c r="C173" s="229" t="str">
        <f>"TOTAL "&amp;B170</f>
        <v>TOTAL Alternate #7</v>
      </c>
      <c r="D173" s="230"/>
      <c r="E173" s="231">
        <f ca="1">SUM(OFFSET(E169,1,0):OFFSET(E173,-1,0))</f>
        <v>0</v>
      </c>
      <c r="F173" s="232" t="e">
        <f t="shared" ca="1" si="12"/>
        <v>#DIV/0!</v>
      </c>
      <c r="G173" s="233" t="e">
        <f t="shared" ca="1" si="16"/>
        <v>#DIV/0!</v>
      </c>
      <c r="I173" s="1"/>
      <c r="J173" s="1"/>
      <c r="K173" s="1"/>
      <c r="L173" s="1"/>
      <c r="M173" s="1"/>
      <c r="N173" s="1"/>
    </row>
    <row r="174" spans="1:14" ht="14.25" x14ac:dyDescent="0.2">
      <c r="A174" s="73"/>
      <c r="B174" s="159" t="s">
        <v>1595</v>
      </c>
      <c r="C174" s="116" t="s">
        <v>1574</v>
      </c>
      <c r="D174" s="216"/>
      <c r="E174" s="259">
        <v>0</v>
      </c>
      <c r="F174" s="197" t="e">
        <f t="shared" si="12"/>
        <v>#DIV/0!</v>
      </c>
      <c r="G174" s="214" t="e">
        <f t="shared" ca="1" si="16"/>
        <v>#DIV/0!</v>
      </c>
      <c r="J174" s="264" t="s">
        <v>1587</v>
      </c>
    </row>
    <row r="175" spans="1:14" ht="14.25" x14ac:dyDescent="0.2">
      <c r="A175" s="73"/>
      <c r="B175" s="261" t="s">
        <v>1592</v>
      </c>
      <c r="C175" s="116" t="s">
        <v>1575</v>
      </c>
      <c r="D175" s="216"/>
      <c r="E175" s="259">
        <v>0</v>
      </c>
      <c r="F175" s="197" t="e">
        <f t="shared" si="12"/>
        <v>#DIV/0!</v>
      </c>
      <c r="G175" s="214" t="e">
        <f t="shared" ca="1" si="16"/>
        <v>#DIV/0!</v>
      </c>
      <c r="J175" s="264" t="s">
        <v>1587</v>
      </c>
    </row>
    <row r="176" spans="1:14" ht="14.25" x14ac:dyDescent="0.2">
      <c r="A176" s="73"/>
      <c r="B176" s="160"/>
      <c r="C176" s="116" t="s">
        <v>1576</v>
      </c>
      <c r="D176" s="227"/>
      <c r="E176" s="262">
        <v>0</v>
      </c>
      <c r="F176" s="217" t="e">
        <f t="shared" si="12"/>
        <v>#DIV/0!</v>
      </c>
      <c r="G176" s="218" t="e">
        <f t="shared" ca="1" si="16"/>
        <v>#DIV/0!</v>
      </c>
      <c r="J176" s="264" t="s">
        <v>1587</v>
      </c>
    </row>
    <row r="177" spans="1:7" ht="15.75" thickBot="1" x14ac:dyDescent="0.3">
      <c r="A177" s="202"/>
      <c r="B177" s="162"/>
      <c r="C177" s="234" t="str">
        <f>"TOTAL "&amp;B174</f>
        <v>TOTAL Alternate #8</v>
      </c>
      <c r="D177" s="235"/>
      <c r="E177" s="231">
        <f ca="1">SUM(OFFSET(E173,1,0):OFFSET(E177,-1,0))</f>
        <v>0</v>
      </c>
      <c r="F177" s="232" t="e">
        <f t="shared" ca="1" si="12"/>
        <v>#DIV/0!</v>
      </c>
      <c r="G177" s="233" t="e">
        <f t="shared" ref="G177" ca="1" si="17">IF(G$135=0, 0,E177/G$135)</f>
        <v>#DIV/0!</v>
      </c>
    </row>
    <row r="178" spans="1:7" ht="34.15" customHeight="1" x14ac:dyDescent="0.2">
      <c r="A178" s="445" t="s">
        <v>116</v>
      </c>
      <c r="B178" s="445"/>
      <c r="C178" s="445"/>
      <c r="D178" s="445"/>
      <c r="E178" s="445"/>
      <c r="F178" s="445"/>
      <c r="G178" s="445"/>
    </row>
    <row r="179" spans="1:7" x14ac:dyDescent="0.2">
      <c r="A179" s="181"/>
      <c r="B179" s="449" t="s">
        <v>1599</v>
      </c>
      <c r="C179" s="449"/>
      <c r="D179" s="449" t="s">
        <v>1600</v>
      </c>
      <c r="E179" s="450"/>
      <c r="F179" s="450"/>
    </row>
    <row r="180" spans="1:7" x14ac:dyDescent="0.2">
      <c r="A180" s="181"/>
      <c r="B180" s="181"/>
      <c r="C180" s="181"/>
      <c r="D180" s="181"/>
      <c r="E180" s="181"/>
      <c r="F180" s="181"/>
      <c r="G180" s="1"/>
    </row>
    <row r="181" spans="1:7" x14ac:dyDescent="0.2">
      <c r="A181" s="181"/>
      <c r="B181" s="181"/>
      <c r="C181" s="181"/>
      <c r="D181" s="181"/>
      <c r="E181" s="181"/>
      <c r="F181" s="181"/>
      <c r="G181" s="1"/>
    </row>
  </sheetData>
  <sheetProtection sheet="1" objects="1" scenarios="1"/>
  <mergeCells count="10">
    <mergeCell ref="K127:M127"/>
    <mergeCell ref="N127:O127"/>
    <mergeCell ref="B179:C179"/>
    <mergeCell ref="D179:F179"/>
    <mergeCell ref="D2:G2"/>
    <mergeCell ref="D1:G1"/>
    <mergeCell ref="A8:D8"/>
    <mergeCell ref="C127:D127"/>
    <mergeCell ref="A178:G178"/>
    <mergeCell ref="A7:G7"/>
  </mergeCells>
  <phoneticPr fontId="2" type="noConversion"/>
  <printOptions horizontalCentered="1"/>
  <pageMargins left="0.5" right="0.5" top="0.5" bottom="0.5" header="0.3" footer="0.3"/>
  <pageSetup scale="86" fitToHeight="0" orientation="portrait" r:id="rId1"/>
  <headerFooter>
    <oddFooter>&amp;L&amp;8&amp;Z&amp;F&amp;R&amp;8REV: 04/01/2014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O603"/>
  <sheetViews>
    <sheetView zoomScaleNormal="100" zoomScaleSheetLayoutView="85" workbookViewId="0">
      <selection activeCell="E5" sqref="E5"/>
    </sheetView>
  </sheetViews>
  <sheetFormatPr defaultColWidth="8.85546875" defaultRowHeight="12.75" x14ac:dyDescent="0.2"/>
  <cols>
    <col min="1" max="1" width="9.28515625" style="394" customWidth="1"/>
    <col min="2" max="2" width="26.140625" style="395" customWidth="1"/>
    <col min="3" max="3" width="46.7109375" style="292" customWidth="1"/>
    <col min="4" max="4" width="11.85546875" style="394" customWidth="1"/>
    <col min="5" max="5" width="8.140625" style="394" customWidth="1"/>
    <col min="6" max="6" width="11.85546875" style="336" customWidth="1"/>
    <col min="7" max="7" width="13.140625" style="394" customWidth="1"/>
    <col min="8" max="8" width="5.42578125" style="292" customWidth="1"/>
    <col min="9" max="13" width="8.85546875" style="292"/>
    <col min="14" max="14" width="24.42578125" style="292" customWidth="1"/>
    <col min="15" max="16384" width="8.85546875" style="292"/>
  </cols>
  <sheetData>
    <row r="1" spans="1:10" customFormat="1" ht="15" x14ac:dyDescent="0.2">
      <c r="A1" s="451" t="str">
        <f>'Uniformat Level 2 Breakdown'!C1</f>
        <v xml:space="preserve">Building Name:  </v>
      </c>
      <c r="B1" s="451"/>
      <c r="C1" s="453" t="str">
        <f>IF('Uniformat Level 2 Breakdown'!D1="","",'Uniformat Level 2 Breakdown'!D1)</f>
        <v>Enter Building Name Here</v>
      </c>
      <c r="D1" s="454"/>
      <c r="E1" s="454"/>
      <c r="F1" s="454"/>
      <c r="G1" s="455"/>
      <c r="H1" s="16"/>
      <c r="I1" s="401"/>
    </row>
    <row r="2" spans="1:10" customFormat="1" ht="15" x14ac:dyDescent="0.2">
      <c r="A2" s="451" t="str">
        <f>'Uniformat Level 2 Breakdown'!C2</f>
        <v xml:space="preserve">Project Name:  </v>
      </c>
      <c r="B2" s="451"/>
      <c r="C2" s="453" t="str">
        <f>IF('Uniformat Level 2 Breakdown'!D2="","",'Uniformat Level 2 Breakdown'!D2)</f>
        <v xml:space="preserve">Enter Project Name Here </v>
      </c>
      <c r="D2" s="454"/>
      <c r="E2" s="454"/>
      <c r="F2" s="454"/>
      <c r="G2" s="455"/>
      <c r="H2" s="16"/>
      <c r="I2" s="401"/>
    </row>
    <row r="3" spans="1:10" customFormat="1" ht="15" x14ac:dyDescent="0.2">
      <c r="A3" s="451" t="str">
        <f>'Uniformat Level 2 Breakdown'!C3</f>
        <v xml:space="preserve">Building/Site Gross Area:  </v>
      </c>
      <c r="B3" s="451"/>
      <c r="C3" s="417">
        <f>IF('Uniformat Level 2 Breakdown'!D3="","",'Uniformat Level 2 Breakdown'!D3)</f>
        <v>0</v>
      </c>
      <c r="D3" s="418">
        <f>'Uniformat Level 2 Breakdown'!E3</f>
        <v>0</v>
      </c>
      <c r="E3" s="402"/>
      <c r="F3" s="403"/>
      <c r="G3" s="404"/>
      <c r="H3" s="16"/>
      <c r="I3" s="405"/>
    </row>
    <row r="4" spans="1:10" customFormat="1" ht="15" x14ac:dyDescent="0.25">
      <c r="A4" s="451" t="str">
        <f>'Uniformat Level 2 Breakdown'!C4</f>
        <v xml:space="preserve">Date of Estimate:  </v>
      </c>
      <c r="B4" s="451"/>
      <c r="C4" s="406" t="str">
        <f>IF('Uniformat Level 2 Breakdown'!D4="","",'Uniformat Level 2 Breakdown'!D4)</f>
        <v>xx/xx/20xx</v>
      </c>
      <c r="D4" s="407"/>
      <c r="E4" s="408"/>
      <c r="F4" s="409"/>
      <c r="G4" s="404"/>
      <c r="H4" s="410"/>
      <c r="I4" s="405"/>
    </row>
    <row r="5" spans="1:10" customFormat="1" ht="15" x14ac:dyDescent="0.25">
      <c r="A5" s="451" t="str">
        <f>'Uniformat Level 2 Breakdown'!C5</f>
        <v xml:space="preserve">Anticipated Construction Start:  </v>
      </c>
      <c r="B5" s="451"/>
      <c r="C5" s="406" t="str">
        <f>IF('Uniformat Level 2 Breakdown'!D5="","",'Uniformat Level 2 Breakdown'!D5)</f>
        <v>xx/xx/20xx</v>
      </c>
      <c r="D5" s="407"/>
      <c r="E5" s="432" t="str">
        <f>IF('Uniformat Level 2 Breakdown'!E5="","",'Uniformat Level 2 Breakdown'!E5)</f>
        <v>Document Date:  4/21/2022</v>
      </c>
      <c r="F5" s="430"/>
      <c r="G5" s="431"/>
      <c r="H5" s="410"/>
      <c r="I5" s="405"/>
    </row>
    <row r="6" spans="1:10" customFormat="1" ht="15.75" thickBot="1" x14ac:dyDescent="0.3">
      <c r="A6" s="452" t="str">
        <f>'Uniformat Level 2 Breakdown'!C6</f>
        <v xml:space="preserve">Anticipated Construction Finish:  </v>
      </c>
      <c r="B6" s="452"/>
      <c r="C6" s="419" t="str">
        <f>IF('Uniformat Level 2 Breakdown'!D6="","",'Uniformat Level 2 Breakdown'!D6)</f>
        <v>xx/xx/20xx</v>
      </c>
      <c r="D6" s="412"/>
      <c r="E6" s="413"/>
      <c r="F6" s="414"/>
      <c r="G6" s="415"/>
      <c r="H6" s="410"/>
      <c r="I6" s="405"/>
    </row>
    <row r="7" spans="1:10" customFormat="1" ht="16.5" thickBot="1" x14ac:dyDescent="0.25">
      <c r="A7" s="411" t="s">
        <v>1602</v>
      </c>
      <c r="B7" s="411"/>
      <c r="C7" s="416"/>
      <c r="D7" s="416"/>
      <c r="E7" s="416"/>
      <c r="F7" s="416"/>
      <c r="G7" s="416"/>
      <c r="H7" s="410"/>
      <c r="I7" s="405"/>
      <c r="J7" s="405"/>
    </row>
    <row r="8" spans="1:10" ht="29.25" thickBot="1" x14ac:dyDescent="0.25">
      <c r="A8" s="290" t="s">
        <v>147</v>
      </c>
      <c r="B8" s="291" t="s">
        <v>148</v>
      </c>
      <c r="C8" s="420"/>
      <c r="D8" s="421" t="s">
        <v>149</v>
      </c>
      <c r="E8" s="421" t="s">
        <v>150</v>
      </c>
      <c r="F8" s="421" t="s">
        <v>151</v>
      </c>
      <c r="G8" s="421" t="s">
        <v>152</v>
      </c>
      <c r="I8" s="293"/>
    </row>
    <row r="9" spans="1:10" ht="15" x14ac:dyDescent="0.2">
      <c r="A9" s="294"/>
      <c r="B9" s="294"/>
      <c r="C9" s="295"/>
      <c r="D9" s="296"/>
      <c r="E9" s="297"/>
      <c r="F9" s="298"/>
      <c r="G9" s="299"/>
      <c r="I9" s="300"/>
    </row>
    <row r="10" spans="1:10" ht="15" x14ac:dyDescent="0.25">
      <c r="A10" s="294"/>
      <c r="B10" s="294"/>
      <c r="C10" s="301"/>
      <c r="D10" s="302"/>
      <c r="E10" s="303"/>
      <c r="F10" s="304"/>
      <c r="G10" s="299"/>
      <c r="H10" s="305"/>
      <c r="I10" s="306"/>
    </row>
    <row r="11" spans="1:10" ht="15" x14ac:dyDescent="0.25">
      <c r="A11" s="294"/>
      <c r="B11" s="294"/>
      <c r="C11" s="307"/>
      <c r="D11" s="302"/>
      <c r="E11" s="303"/>
      <c r="F11" s="304"/>
      <c r="G11" s="299"/>
      <c r="H11" s="305"/>
      <c r="I11" s="308"/>
    </row>
    <row r="12" spans="1:10" ht="15" x14ac:dyDescent="0.25">
      <c r="A12" s="294"/>
      <c r="B12" s="294"/>
      <c r="C12" s="307"/>
      <c r="D12" s="302"/>
      <c r="E12" s="303"/>
      <c r="F12" s="304"/>
      <c r="G12" s="299"/>
      <c r="H12" s="305"/>
      <c r="I12" s="308"/>
    </row>
    <row r="13" spans="1:10" ht="15.75" x14ac:dyDescent="0.2">
      <c r="A13" s="309"/>
      <c r="B13" s="309"/>
      <c r="C13" s="309"/>
      <c r="D13" s="309"/>
      <c r="E13" s="309"/>
      <c r="F13" s="309"/>
      <c r="G13" s="309"/>
      <c r="I13" s="310"/>
      <c r="J13" s="300"/>
    </row>
    <row r="14" spans="1:10" s="314" customFormat="1" ht="15" x14ac:dyDescent="0.2">
      <c r="A14" s="311"/>
      <c r="B14" s="311"/>
      <c r="C14" s="311"/>
      <c r="D14" s="312"/>
      <c r="E14" s="312"/>
      <c r="F14" s="313"/>
      <c r="G14" s="312"/>
      <c r="I14" s="310"/>
      <c r="J14" s="300"/>
    </row>
    <row r="15" spans="1:10" s="314" customFormat="1" ht="15" x14ac:dyDescent="0.2">
      <c r="A15" s="312"/>
      <c r="B15" s="315"/>
      <c r="C15" s="312"/>
      <c r="D15" s="312"/>
      <c r="E15" s="312"/>
      <c r="F15" s="313"/>
      <c r="G15" s="312"/>
      <c r="I15" s="316"/>
    </row>
    <row r="16" spans="1:10" s="323" customFormat="1" x14ac:dyDescent="0.2">
      <c r="A16" s="317"/>
      <c r="B16" s="318"/>
      <c r="C16" s="318"/>
      <c r="D16" s="319"/>
      <c r="E16" s="320"/>
      <c r="F16" s="321"/>
      <c r="G16" s="322"/>
      <c r="I16" s="300"/>
    </row>
    <row r="17" spans="1:9" s="323" customFormat="1" x14ac:dyDescent="0.2">
      <c r="A17" s="324"/>
      <c r="B17" s="325"/>
      <c r="C17" s="326"/>
      <c r="D17" s="327"/>
      <c r="E17" s="324"/>
      <c r="F17" s="328"/>
      <c r="G17" s="329"/>
      <c r="I17" s="308"/>
    </row>
    <row r="18" spans="1:9" s="323" customFormat="1" x14ac:dyDescent="0.2">
      <c r="A18" s="324"/>
      <c r="B18" s="325"/>
      <c r="C18" s="326"/>
      <c r="D18" s="327"/>
      <c r="E18" s="324"/>
      <c r="F18" s="328"/>
      <c r="G18" s="329"/>
      <c r="I18" s="308"/>
    </row>
    <row r="19" spans="1:9" s="323" customFormat="1" x14ac:dyDescent="0.2">
      <c r="A19" s="324"/>
      <c r="B19" s="325"/>
      <c r="C19" s="326"/>
      <c r="D19" s="327"/>
      <c r="E19" s="324"/>
      <c r="F19" s="328"/>
      <c r="G19" s="329"/>
      <c r="I19" s="308"/>
    </row>
    <row r="20" spans="1:9" s="323" customFormat="1" x14ac:dyDescent="0.2">
      <c r="A20" s="324"/>
      <c r="B20" s="325"/>
      <c r="C20" s="326"/>
      <c r="D20" s="327"/>
      <c r="E20" s="324"/>
      <c r="F20" s="328"/>
      <c r="G20" s="329"/>
      <c r="I20" s="308"/>
    </row>
    <row r="21" spans="1:9" s="318" customFormat="1" x14ac:dyDescent="0.2">
      <c r="A21" s="330"/>
      <c r="B21" s="331"/>
      <c r="C21" s="332"/>
      <c r="D21" s="319"/>
      <c r="E21" s="320"/>
      <c r="F21" s="321"/>
      <c r="G21" s="333"/>
      <c r="I21" s="334"/>
    </row>
    <row r="22" spans="1:9" s="318" customFormat="1" x14ac:dyDescent="0.2">
      <c r="A22" s="317"/>
      <c r="D22" s="319"/>
      <c r="E22" s="320"/>
      <c r="F22" s="321"/>
      <c r="G22" s="322"/>
      <c r="I22" s="334"/>
    </row>
    <row r="23" spans="1:9" s="323" customFormat="1" x14ac:dyDescent="0.2">
      <c r="A23" s="324"/>
      <c r="B23" s="325"/>
      <c r="C23" s="326"/>
      <c r="D23" s="327"/>
      <c r="E23" s="324"/>
      <c r="F23" s="328"/>
      <c r="G23" s="329"/>
      <c r="I23" s="308"/>
    </row>
    <row r="24" spans="1:9" s="323" customFormat="1" x14ac:dyDescent="0.2">
      <c r="A24" s="324"/>
      <c r="B24" s="325"/>
      <c r="C24" s="326"/>
      <c r="D24" s="327"/>
      <c r="E24" s="324"/>
      <c r="F24" s="328"/>
      <c r="G24" s="329"/>
      <c r="I24" s="308"/>
    </row>
    <row r="25" spans="1:9" s="323" customFormat="1" x14ac:dyDescent="0.2">
      <c r="A25" s="324"/>
      <c r="B25" s="325"/>
      <c r="C25" s="326"/>
      <c r="D25" s="327"/>
      <c r="E25" s="324"/>
      <c r="F25" s="328"/>
      <c r="G25" s="329"/>
      <c r="I25" s="308"/>
    </row>
    <row r="26" spans="1:9" s="323" customFormat="1" x14ac:dyDescent="0.2">
      <c r="A26" s="324"/>
      <c r="B26" s="325"/>
      <c r="C26" s="326"/>
      <c r="D26" s="327"/>
      <c r="E26" s="324"/>
      <c r="F26" s="328"/>
      <c r="G26" s="329"/>
      <c r="I26" s="308"/>
    </row>
    <row r="27" spans="1:9" s="323" customFormat="1" x14ac:dyDescent="0.2">
      <c r="A27" s="324"/>
      <c r="B27" s="325"/>
      <c r="C27" s="326"/>
      <c r="D27" s="327"/>
      <c r="E27" s="324"/>
      <c r="F27" s="328"/>
      <c r="G27" s="329"/>
      <c r="I27" s="308"/>
    </row>
    <row r="28" spans="1:9" s="323" customFormat="1" x14ac:dyDescent="0.2">
      <c r="A28" s="324"/>
      <c r="B28" s="325"/>
      <c r="C28" s="326"/>
      <c r="D28" s="327"/>
      <c r="E28" s="324"/>
      <c r="F28" s="328"/>
      <c r="G28" s="329"/>
      <c r="I28" s="308"/>
    </row>
    <row r="29" spans="1:9" s="323" customFormat="1" x14ac:dyDescent="0.2">
      <c r="A29" s="324"/>
      <c r="B29" s="325"/>
      <c r="C29" s="326"/>
      <c r="D29" s="327"/>
      <c r="E29" s="324"/>
      <c r="F29" s="328"/>
      <c r="G29" s="329"/>
      <c r="I29" s="308"/>
    </row>
    <row r="30" spans="1:9" s="323" customFormat="1" x14ac:dyDescent="0.2">
      <c r="A30" s="324"/>
      <c r="B30" s="325"/>
      <c r="C30" s="326"/>
      <c r="D30" s="327"/>
      <c r="E30" s="324"/>
      <c r="F30" s="328"/>
      <c r="G30" s="329"/>
      <c r="I30" s="308"/>
    </row>
    <row r="31" spans="1:9" s="323" customFormat="1" x14ac:dyDescent="0.2">
      <c r="A31" s="324"/>
      <c r="B31" s="335"/>
      <c r="C31" s="326"/>
      <c r="D31" s="327"/>
      <c r="E31" s="324"/>
      <c r="F31" s="328"/>
      <c r="G31" s="329"/>
      <c r="I31" s="308"/>
    </row>
    <row r="32" spans="1:9" s="323" customFormat="1" x14ac:dyDescent="0.2">
      <c r="A32" s="336"/>
      <c r="B32" s="337"/>
      <c r="C32" s="338"/>
      <c r="D32" s="339"/>
      <c r="E32" s="340"/>
      <c r="F32" s="341"/>
      <c r="G32" s="342"/>
      <c r="I32" s="308"/>
    </row>
    <row r="33" spans="1:9" s="323" customFormat="1" x14ac:dyDescent="0.2">
      <c r="A33" s="343"/>
      <c r="D33" s="339"/>
      <c r="E33" s="340"/>
      <c r="F33" s="341"/>
      <c r="G33" s="344"/>
      <c r="I33" s="308"/>
    </row>
    <row r="34" spans="1:9" s="323" customFormat="1" x14ac:dyDescent="0.2">
      <c r="A34" s="324"/>
      <c r="B34" s="325"/>
      <c r="C34" s="326"/>
      <c r="D34" s="327"/>
      <c r="E34" s="324"/>
      <c r="F34" s="328"/>
      <c r="G34" s="329"/>
      <c r="I34" s="308"/>
    </row>
    <row r="35" spans="1:9" s="323" customFormat="1" x14ac:dyDescent="0.2">
      <c r="A35" s="324"/>
      <c r="B35" s="325"/>
      <c r="C35" s="326"/>
      <c r="D35" s="327"/>
      <c r="E35" s="324"/>
      <c r="F35" s="328"/>
      <c r="G35" s="329"/>
      <c r="I35" s="308"/>
    </row>
    <row r="36" spans="1:9" s="323" customFormat="1" x14ac:dyDescent="0.2">
      <c r="A36" s="324"/>
      <c r="B36" s="325"/>
      <c r="C36" s="326"/>
      <c r="D36" s="345"/>
      <c r="E36" s="324"/>
      <c r="F36" s="328"/>
      <c r="G36" s="329"/>
      <c r="I36" s="308"/>
    </row>
    <row r="37" spans="1:9" s="323" customFormat="1" x14ac:dyDescent="0.2">
      <c r="A37" s="324"/>
      <c r="B37" s="325"/>
      <c r="C37" s="326"/>
      <c r="D37" s="345"/>
      <c r="E37" s="324"/>
      <c r="F37" s="328"/>
      <c r="G37" s="329"/>
      <c r="I37" s="308"/>
    </row>
    <row r="38" spans="1:9" s="323" customFormat="1" x14ac:dyDescent="0.2">
      <c r="A38" s="324"/>
      <c r="B38" s="325"/>
      <c r="C38" s="326"/>
      <c r="D38" s="345"/>
      <c r="E38" s="324"/>
      <c r="F38" s="328"/>
      <c r="G38" s="329"/>
      <c r="I38" s="308"/>
    </row>
    <row r="39" spans="1:9" s="323" customFormat="1" x14ac:dyDescent="0.2">
      <c r="A39" s="346"/>
      <c r="B39" s="335"/>
      <c r="C39" s="326"/>
      <c r="D39" s="327"/>
      <c r="E39" s="324"/>
      <c r="F39" s="328"/>
      <c r="G39" s="329"/>
      <c r="I39" s="308"/>
    </row>
    <row r="40" spans="1:9" s="323" customFormat="1" x14ac:dyDescent="0.2">
      <c r="A40" s="347"/>
      <c r="B40" s="348"/>
      <c r="C40" s="349"/>
      <c r="D40" s="350"/>
      <c r="E40" s="351"/>
      <c r="F40" s="352"/>
      <c r="G40" s="353"/>
      <c r="I40" s="308"/>
    </row>
    <row r="41" spans="1:9" s="323" customFormat="1" x14ac:dyDescent="0.2">
      <c r="A41" s="354"/>
      <c r="B41" s="308"/>
      <c r="C41" s="308"/>
      <c r="D41" s="350"/>
      <c r="E41" s="351"/>
      <c r="F41" s="352"/>
      <c r="G41" s="355"/>
      <c r="I41" s="308"/>
    </row>
    <row r="42" spans="1:9" s="323" customFormat="1" x14ac:dyDescent="0.2">
      <c r="A42" s="324"/>
      <c r="B42" s="356"/>
      <c r="C42" s="326"/>
      <c r="D42" s="327"/>
      <c r="E42" s="324"/>
      <c r="F42" s="328"/>
      <c r="G42" s="329"/>
      <c r="I42" s="308"/>
    </row>
    <row r="43" spans="1:9" s="323" customFormat="1" x14ac:dyDescent="0.2">
      <c r="A43" s="324"/>
      <c r="B43" s="357"/>
      <c r="C43" s="326"/>
      <c r="D43" s="327"/>
      <c r="E43" s="324"/>
      <c r="F43" s="328"/>
      <c r="G43" s="329"/>
      <c r="I43" s="308"/>
    </row>
    <row r="44" spans="1:9" s="323" customFormat="1" x14ac:dyDescent="0.2">
      <c r="A44" s="324"/>
      <c r="B44" s="357"/>
      <c r="C44" s="326"/>
      <c r="D44" s="327"/>
      <c r="E44" s="324"/>
      <c r="F44" s="328"/>
      <c r="G44" s="329"/>
      <c r="I44" s="308"/>
    </row>
    <row r="45" spans="1:9" s="323" customFormat="1" x14ac:dyDescent="0.2">
      <c r="A45" s="324"/>
      <c r="B45" s="356"/>
      <c r="C45" s="326"/>
      <c r="D45" s="327"/>
      <c r="E45" s="324"/>
      <c r="F45" s="328"/>
      <c r="G45" s="329"/>
      <c r="I45" s="308"/>
    </row>
    <row r="46" spans="1:9" s="323" customFormat="1" x14ac:dyDescent="0.2">
      <c r="A46" s="324"/>
      <c r="B46" s="356"/>
      <c r="C46" s="326"/>
      <c r="D46" s="327"/>
      <c r="E46" s="324"/>
      <c r="F46" s="328"/>
      <c r="G46" s="329"/>
      <c r="I46" s="308"/>
    </row>
    <row r="47" spans="1:9" s="323" customFormat="1" x14ac:dyDescent="0.2">
      <c r="A47" s="324"/>
      <c r="B47" s="356"/>
      <c r="C47" s="326"/>
      <c r="D47" s="327"/>
      <c r="E47" s="324"/>
      <c r="F47" s="328"/>
      <c r="G47" s="329"/>
      <c r="I47" s="308"/>
    </row>
    <row r="48" spans="1:9" s="323" customFormat="1" x14ac:dyDescent="0.2">
      <c r="A48" s="346"/>
      <c r="B48" s="358"/>
      <c r="C48" s="326"/>
      <c r="D48" s="327"/>
      <c r="E48" s="324"/>
      <c r="F48" s="328"/>
      <c r="G48" s="329"/>
      <c r="I48" s="308"/>
    </row>
    <row r="49" spans="1:9" s="323" customFormat="1" x14ac:dyDescent="0.2">
      <c r="A49" s="347"/>
      <c r="B49" s="348"/>
      <c r="C49" s="349"/>
      <c r="D49" s="350"/>
      <c r="E49" s="351"/>
      <c r="F49" s="352"/>
      <c r="G49" s="353"/>
      <c r="I49" s="308"/>
    </row>
    <row r="50" spans="1:9" s="323" customFormat="1" x14ac:dyDescent="0.2">
      <c r="A50" s="354"/>
      <c r="B50" s="308"/>
      <c r="C50" s="308"/>
      <c r="D50" s="350"/>
      <c r="E50" s="351"/>
      <c r="F50" s="352"/>
      <c r="G50" s="355"/>
      <c r="I50" s="308"/>
    </row>
    <row r="51" spans="1:9" s="323" customFormat="1" x14ac:dyDescent="0.2">
      <c r="A51" s="324"/>
      <c r="B51" s="356"/>
      <c r="C51" s="326"/>
      <c r="D51" s="327"/>
      <c r="E51" s="324"/>
      <c r="F51" s="328"/>
      <c r="G51" s="329"/>
      <c r="I51" s="308"/>
    </row>
    <row r="52" spans="1:9" s="323" customFormat="1" x14ac:dyDescent="0.2">
      <c r="A52" s="324"/>
      <c r="B52" s="356"/>
      <c r="C52" s="326"/>
      <c r="D52" s="327"/>
      <c r="E52" s="324"/>
      <c r="F52" s="328"/>
      <c r="G52" s="329"/>
      <c r="I52" s="308"/>
    </row>
    <row r="53" spans="1:9" s="323" customFormat="1" x14ac:dyDescent="0.2">
      <c r="A53" s="324"/>
      <c r="B53" s="356"/>
      <c r="C53" s="326"/>
      <c r="D53" s="327"/>
      <c r="E53" s="324"/>
      <c r="F53" s="328"/>
      <c r="G53" s="329"/>
      <c r="I53" s="308"/>
    </row>
    <row r="54" spans="1:9" s="323" customFormat="1" x14ac:dyDescent="0.2">
      <c r="A54" s="324"/>
      <c r="B54" s="356"/>
      <c r="C54" s="326"/>
      <c r="D54" s="327"/>
      <c r="E54" s="324"/>
      <c r="F54" s="328"/>
      <c r="G54" s="329"/>
      <c r="I54" s="308"/>
    </row>
    <row r="55" spans="1:9" s="323" customFormat="1" x14ac:dyDescent="0.2">
      <c r="A55" s="324"/>
      <c r="B55" s="356"/>
      <c r="C55" s="326"/>
      <c r="D55" s="327"/>
      <c r="E55" s="324"/>
      <c r="F55" s="328"/>
      <c r="G55" s="329"/>
      <c r="I55" s="308"/>
    </row>
    <row r="56" spans="1:9" s="323" customFormat="1" x14ac:dyDescent="0.2">
      <c r="A56" s="324"/>
      <c r="B56" s="356"/>
      <c r="C56" s="326"/>
      <c r="D56" s="327"/>
      <c r="E56" s="324"/>
      <c r="F56" s="328"/>
      <c r="G56" s="329"/>
      <c r="I56" s="308"/>
    </row>
    <row r="57" spans="1:9" s="323" customFormat="1" x14ac:dyDescent="0.2">
      <c r="A57" s="324"/>
      <c r="B57" s="356"/>
      <c r="C57" s="326"/>
      <c r="D57" s="327"/>
      <c r="E57" s="324"/>
      <c r="F57" s="328"/>
      <c r="G57" s="329"/>
      <c r="I57" s="308"/>
    </row>
    <row r="58" spans="1:9" s="323" customFormat="1" x14ac:dyDescent="0.2">
      <c r="A58" s="324"/>
      <c r="B58" s="356"/>
      <c r="C58" s="326"/>
      <c r="D58" s="327"/>
      <c r="E58" s="324"/>
      <c r="F58" s="328"/>
      <c r="G58" s="329"/>
      <c r="I58" s="308"/>
    </row>
    <row r="59" spans="1:9" s="323" customFormat="1" x14ac:dyDescent="0.2">
      <c r="A59" s="324"/>
      <c r="B59" s="356"/>
      <c r="C59" s="326"/>
      <c r="D59" s="327"/>
      <c r="E59" s="324"/>
      <c r="F59" s="328"/>
      <c r="G59" s="329"/>
      <c r="I59" s="308"/>
    </row>
    <row r="60" spans="1:9" s="323" customFormat="1" x14ac:dyDescent="0.2">
      <c r="A60" s="324"/>
      <c r="B60" s="356"/>
      <c r="C60" s="326"/>
      <c r="D60" s="327"/>
      <c r="E60" s="324"/>
      <c r="F60" s="328"/>
      <c r="G60" s="329"/>
      <c r="I60" s="308"/>
    </row>
    <row r="61" spans="1:9" s="323" customFormat="1" x14ac:dyDescent="0.2">
      <c r="A61" s="324"/>
      <c r="B61" s="356"/>
      <c r="C61" s="326"/>
      <c r="D61" s="327"/>
      <c r="E61" s="324"/>
      <c r="F61" s="328"/>
      <c r="G61" s="329"/>
      <c r="I61" s="308"/>
    </row>
    <row r="62" spans="1:9" s="323" customFormat="1" x14ac:dyDescent="0.2">
      <c r="A62" s="324"/>
      <c r="B62" s="356"/>
      <c r="C62" s="326"/>
      <c r="D62" s="327"/>
      <c r="E62" s="324"/>
      <c r="F62" s="328"/>
      <c r="G62" s="329"/>
      <c r="I62" s="308"/>
    </row>
    <row r="63" spans="1:9" s="323" customFormat="1" x14ac:dyDescent="0.2">
      <c r="A63" s="324"/>
      <c r="B63" s="356"/>
      <c r="C63" s="326"/>
      <c r="D63" s="327"/>
      <c r="E63" s="324"/>
      <c r="F63" s="328"/>
      <c r="G63" s="329"/>
      <c r="I63" s="308"/>
    </row>
    <row r="64" spans="1:9" s="323" customFormat="1" x14ac:dyDescent="0.2">
      <c r="A64" s="324"/>
      <c r="B64" s="356"/>
      <c r="C64" s="326"/>
      <c r="D64" s="327"/>
      <c r="E64" s="324"/>
      <c r="F64" s="328"/>
      <c r="G64" s="329"/>
      <c r="I64" s="308"/>
    </row>
    <row r="65" spans="1:9" s="323" customFormat="1" x14ac:dyDescent="0.2">
      <c r="A65" s="324"/>
      <c r="B65" s="356"/>
      <c r="C65" s="326"/>
      <c r="D65" s="327"/>
      <c r="E65" s="324"/>
      <c r="F65" s="328"/>
      <c r="G65" s="329"/>
      <c r="I65" s="308"/>
    </row>
    <row r="66" spans="1:9" s="323" customFormat="1" x14ac:dyDescent="0.2">
      <c r="A66" s="324"/>
      <c r="B66" s="356"/>
      <c r="C66" s="326"/>
      <c r="D66" s="327"/>
      <c r="E66" s="324"/>
      <c r="F66" s="328"/>
      <c r="G66" s="329"/>
      <c r="I66" s="308"/>
    </row>
    <row r="67" spans="1:9" s="323" customFormat="1" x14ac:dyDescent="0.2">
      <c r="A67" s="324"/>
      <c r="B67" s="356"/>
      <c r="C67" s="326"/>
      <c r="D67" s="327"/>
      <c r="E67" s="324"/>
      <c r="F67" s="328"/>
      <c r="G67" s="329"/>
      <c r="I67" s="308"/>
    </row>
    <row r="68" spans="1:9" s="323" customFormat="1" x14ac:dyDescent="0.2">
      <c r="A68" s="324"/>
      <c r="B68" s="356"/>
      <c r="C68" s="326"/>
      <c r="D68" s="327"/>
      <c r="E68" s="324"/>
      <c r="F68" s="328"/>
      <c r="G68" s="329"/>
      <c r="I68" s="308"/>
    </row>
    <row r="69" spans="1:9" s="323" customFormat="1" x14ac:dyDescent="0.2">
      <c r="A69" s="324"/>
      <c r="B69" s="356"/>
      <c r="C69" s="326"/>
      <c r="D69" s="327"/>
      <c r="E69" s="324"/>
      <c r="F69" s="328"/>
      <c r="G69" s="329"/>
      <c r="I69" s="308"/>
    </row>
    <row r="70" spans="1:9" s="323" customFormat="1" x14ac:dyDescent="0.2">
      <c r="A70" s="324"/>
      <c r="B70" s="356"/>
      <c r="C70" s="326"/>
      <c r="D70" s="327"/>
      <c r="E70" s="324"/>
      <c r="F70" s="328"/>
      <c r="G70" s="329"/>
      <c r="I70" s="308"/>
    </row>
    <row r="71" spans="1:9" s="323" customFormat="1" x14ac:dyDescent="0.2">
      <c r="A71" s="324"/>
      <c r="B71" s="356"/>
      <c r="C71" s="326"/>
      <c r="D71" s="327"/>
      <c r="E71" s="324"/>
      <c r="F71" s="328"/>
      <c r="G71" s="329"/>
      <c r="I71" s="308"/>
    </row>
    <row r="72" spans="1:9" s="323" customFormat="1" x14ac:dyDescent="0.2">
      <c r="A72" s="324"/>
      <c r="B72" s="356"/>
      <c r="C72" s="326"/>
      <c r="D72" s="327"/>
      <c r="E72" s="324"/>
      <c r="F72" s="328"/>
      <c r="G72" s="329"/>
      <c r="I72" s="308"/>
    </row>
    <row r="73" spans="1:9" s="323" customFormat="1" x14ac:dyDescent="0.2">
      <c r="A73" s="324"/>
      <c r="B73" s="356"/>
      <c r="C73" s="326"/>
      <c r="D73" s="327"/>
      <c r="E73" s="324"/>
      <c r="F73" s="328"/>
      <c r="G73" s="329"/>
      <c r="I73" s="308"/>
    </row>
    <row r="74" spans="1:9" s="323" customFormat="1" x14ac:dyDescent="0.2">
      <c r="A74" s="324"/>
      <c r="B74" s="356"/>
      <c r="C74" s="326"/>
      <c r="D74" s="327"/>
      <c r="E74" s="324"/>
      <c r="F74" s="328"/>
      <c r="G74" s="329"/>
      <c r="I74" s="308"/>
    </row>
    <row r="75" spans="1:9" s="323" customFormat="1" x14ac:dyDescent="0.2">
      <c r="A75" s="324"/>
      <c r="B75" s="356"/>
      <c r="C75" s="326"/>
      <c r="D75" s="327"/>
      <c r="E75" s="324"/>
      <c r="F75" s="328"/>
      <c r="G75" s="329"/>
      <c r="I75" s="308"/>
    </row>
    <row r="76" spans="1:9" s="323" customFormat="1" x14ac:dyDescent="0.2">
      <c r="A76" s="324"/>
      <c r="B76" s="356"/>
      <c r="C76" s="326"/>
      <c r="D76" s="327"/>
      <c r="E76" s="324"/>
      <c r="F76" s="328"/>
      <c r="G76" s="329"/>
      <c r="I76" s="308"/>
    </row>
    <row r="77" spans="1:9" s="323" customFormat="1" x14ac:dyDescent="0.2">
      <c r="A77" s="324"/>
      <c r="B77" s="356"/>
      <c r="C77" s="326"/>
      <c r="D77" s="327"/>
      <c r="E77" s="324"/>
      <c r="F77" s="328"/>
      <c r="G77" s="329"/>
      <c r="I77" s="308"/>
    </row>
    <row r="78" spans="1:9" s="323" customFormat="1" x14ac:dyDescent="0.2">
      <c r="A78" s="324"/>
      <c r="B78" s="356"/>
      <c r="C78" s="326"/>
      <c r="D78" s="327"/>
      <c r="E78" s="324"/>
      <c r="F78" s="328"/>
      <c r="G78" s="329"/>
      <c r="I78" s="308"/>
    </row>
    <row r="79" spans="1:9" s="323" customFormat="1" x14ac:dyDescent="0.2">
      <c r="A79" s="324"/>
      <c r="B79" s="356"/>
      <c r="C79" s="326"/>
      <c r="D79" s="327"/>
      <c r="E79" s="324"/>
      <c r="F79" s="328"/>
      <c r="G79" s="329"/>
      <c r="I79" s="308"/>
    </row>
    <row r="80" spans="1:9" s="323" customFormat="1" x14ac:dyDescent="0.2">
      <c r="A80" s="324"/>
      <c r="B80" s="356"/>
      <c r="C80" s="326"/>
      <c r="D80" s="327"/>
      <c r="E80" s="324"/>
      <c r="F80" s="328"/>
      <c r="G80" s="329"/>
      <c r="I80" s="308"/>
    </row>
    <row r="81" spans="1:9" s="323" customFormat="1" x14ac:dyDescent="0.2">
      <c r="A81" s="324"/>
      <c r="B81" s="356"/>
      <c r="C81" s="326"/>
      <c r="D81" s="327"/>
      <c r="E81" s="324"/>
      <c r="F81" s="328"/>
      <c r="G81" s="329"/>
      <c r="I81" s="308"/>
    </row>
    <row r="82" spans="1:9" s="323" customFormat="1" x14ac:dyDescent="0.2">
      <c r="A82" s="324"/>
      <c r="B82" s="356"/>
      <c r="C82" s="326"/>
      <c r="D82" s="327"/>
      <c r="E82" s="324"/>
      <c r="F82" s="328"/>
      <c r="G82" s="329"/>
      <c r="I82" s="308"/>
    </row>
    <row r="83" spans="1:9" s="323" customFormat="1" x14ac:dyDescent="0.2">
      <c r="A83" s="324"/>
      <c r="B83" s="356"/>
      <c r="C83" s="326"/>
      <c r="D83" s="327"/>
      <c r="E83" s="324"/>
      <c r="F83" s="328"/>
      <c r="G83" s="329"/>
      <c r="I83" s="308"/>
    </row>
    <row r="84" spans="1:9" s="323" customFormat="1" x14ac:dyDescent="0.2">
      <c r="A84" s="324"/>
      <c r="B84" s="356"/>
      <c r="C84" s="326"/>
      <c r="D84" s="327"/>
      <c r="E84" s="324"/>
      <c r="F84" s="328"/>
      <c r="G84" s="329"/>
      <c r="I84" s="308"/>
    </row>
    <row r="85" spans="1:9" s="323" customFormat="1" x14ac:dyDescent="0.2">
      <c r="A85" s="324"/>
      <c r="B85" s="356"/>
      <c r="C85" s="326"/>
      <c r="D85" s="327"/>
      <c r="E85" s="324"/>
      <c r="F85" s="328"/>
      <c r="G85" s="329"/>
      <c r="I85" s="308"/>
    </row>
    <row r="86" spans="1:9" s="323" customFormat="1" x14ac:dyDescent="0.2">
      <c r="A86" s="324"/>
      <c r="B86" s="356"/>
      <c r="C86" s="326"/>
      <c r="D86" s="327"/>
      <c r="E86" s="324"/>
      <c r="F86" s="328"/>
      <c r="G86" s="329"/>
      <c r="I86" s="308"/>
    </row>
    <row r="87" spans="1:9" s="323" customFormat="1" x14ac:dyDescent="0.2">
      <c r="A87" s="324"/>
      <c r="B87" s="356"/>
      <c r="C87" s="326"/>
      <c r="D87" s="327"/>
      <c r="E87" s="324"/>
      <c r="F87" s="328"/>
      <c r="G87" s="329"/>
      <c r="I87" s="308"/>
    </row>
    <row r="88" spans="1:9" s="323" customFormat="1" x14ac:dyDescent="0.2">
      <c r="A88" s="324"/>
      <c r="B88" s="356"/>
      <c r="C88" s="326"/>
      <c r="D88" s="327"/>
      <c r="E88" s="324"/>
      <c r="F88" s="328"/>
      <c r="G88" s="329"/>
      <c r="I88" s="308"/>
    </row>
    <row r="89" spans="1:9" s="323" customFormat="1" x14ac:dyDescent="0.2">
      <c r="A89" s="324"/>
      <c r="B89" s="356"/>
      <c r="C89" s="326"/>
      <c r="D89" s="327"/>
      <c r="E89" s="324"/>
      <c r="F89" s="328"/>
      <c r="G89" s="329"/>
      <c r="I89" s="308"/>
    </row>
    <row r="90" spans="1:9" s="323" customFormat="1" x14ac:dyDescent="0.2">
      <c r="A90" s="346"/>
      <c r="B90" s="356"/>
      <c r="C90" s="326"/>
      <c r="D90" s="327"/>
      <c r="E90" s="324"/>
      <c r="F90" s="328"/>
      <c r="G90" s="329"/>
      <c r="I90" s="308"/>
    </row>
    <row r="91" spans="1:9" s="323" customFormat="1" x14ac:dyDescent="0.2">
      <c r="A91" s="347"/>
      <c r="B91" s="348"/>
      <c r="C91" s="349"/>
      <c r="D91" s="350"/>
      <c r="E91" s="351"/>
      <c r="F91" s="352"/>
      <c r="G91" s="353"/>
      <c r="I91" s="308"/>
    </row>
    <row r="92" spans="1:9" s="323" customFormat="1" x14ac:dyDescent="0.2">
      <c r="A92" s="354"/>
      <c r="B92" s="308"/>
      <c r="C92" s="308"/>
      <c r="D92" s="350"/>
      <c r="E92" s="351"/>
      <c r="F92" s="352"/>
      <c r="G92" s="355"/>
      <c r="I92" s="308"/>
    </row>
    <row r="93" spans="1:9" s="323" customFormat="1" x14ac:dyDescent="0.2">
      <c r="A93" s="324"/>
      <c r="B93" s="356"/>
      <c r="C93" s="326"/>
      <c r="D93" s="327"/>
      <c r="E93" s="324"/>
      <c r="F93" s="328"/>
      <c r="G93" s="329"/>
      <c r="I93" s="308"/>
    </row>
    <row r="94" spans="1:9" s="323" customFormat="1" x14ac:dyDescent="0.2">
      <c r="A94" s="324"/>
      <c r="B94" s="356"/>
      <c r="C94" s="326"/>
      <c r="D94" s="327"/>
      <c r="E94" s="324"/>
      <c r="F94" s="328"/>
      <c r="G94" s="329"/>
      <c r="I94" s="308"/>
    </row>
    <row r="95" spans="1:9" s="323" customFormat="1" x14ac:dyDescent="0.2">
      <c r="A95" s="324"/>
      <c r="B95" s="356"/>
      <c r="C95" s="326"/>
      <c r="D95" s="327"/>
      <c r="E95" s="324"/>
      <c r="F95" s="328"/>
      <c r="G95" s="329"/>
      <c r="I95" s="308"/>
    </row>
    <row r="96" spans="1:9" s="323" customFormat="1" x14ac:dyDescent="0.2">
      <c r="A96" s="324"/>
      <c r="B96" s="356"/>
      <c r="C96" s="326"/>
      <c r="D96" s="327"/>
      <c r="E96" s="324"/>
      <c r="F96" s="328"/>
      <c r="G96" s="329"/>
      <c r="I96" s="308"/>
    </row>
    <row r="97" spans="1:9" s="323" customFormat="1" x14ac:dyDescent="0.2">
      <c r="A97" s="324"/>
      <c r="B97" s="356"/>
      <c r="C97" s="326"/>
      <c r="D97" s="327"/>
      <c r="E97" s="324"/>
      <c r="F97" s="328"/>
      <c r="G97" s="329"/>
      <c r="I97" s="308"/>
    </row>
    <row r="98" spans="1:9" s="323" customFormat="1" x14ac:dyDescent="0.2">
      <c r="A98" s="324"/>
      <c r="B98" s="356"/>
      <c r="C98" s="326"/>
      <c r="D98" s="327"/>
      <c r="E98" s="324"/>
      <c r="F98" s="328"/>
      <c r="G98" s="329"/>
      <c r="I98" s="308"/>
    </row>
    <row r="99" spans="1:9" s="323" customFormat="1" x14ac:dyDescent="0.2">
      <c r="A99" s="324"/>
      <c r="B99" s="356"/>
      <c r="C99" s="326"/>
      <c r="D99" s="327"/>
      <c r="E99" s="324"/>
      <c r="F99" s="328"/>
      <c r="G99" s="329"/>
      <c r="I99" s="308"/>
    </row>
    <row r="100" spans="1:9" s="323" customFormat="1" x14ac:dyDescent="0.2">
      <c r="A100" s="324"/>
      <c r="B100" s="356"/>
      <c r="C100" s="326"/>
      <c r="D100" s="327"/>
      <c r="E100" s="324"/>
      <c r="F100" s="328"/>
      <c r="G100" s="329"/>
      <c r="I100" s="308"/>
    </row>
    <row r="101" spans="1:9" s="323" customFormat="1" x14ac:dyDescent="0.2">
      <c r="A101" s="324"/>
      <c r="B101" s="356"/>
      <c r="C101" s="326"/>
      <c r="D101" s="327"/>
      <c r="E101" s="324"/>
      <c r="F101" s="328"/>
      <c r="G101" s="329"/>
      <c r="I101" s="308"/>
    </row>
    <row r="102" spans="1:9" s="323" customFormat="1" x14ac:dyDescent="0.2">
      <c r="A102" s="346"/>
      <c r="B102" s="356"/>
      <c r="C102" s="326"/>
      <c r="D102" s="327"/>
      <c r="E102" s="324"/>
      <c r="F102" s="328"/>
      <c r="G102" s="329"/>
      <c r="I102" s="308"/>
    </row>
    <row r="103" spans="1:9" s="323" customFormat="1" x14ac:dyDescent="0.2">
      <c r="A103" s="336"/>
      <c r="B103" s="337"/>
      <c r="C103" s="338"/>
      <c r="D103" s="339"/>
      <c r="E103" s="340"/>
      <c r="F103" s="341"/>
      <c r="G103" s="342"/>
      <c r="I103" s="308"/>
    </row>
    <row r="104" spans="1:9" s="323" customFormat="1" x14ac:dyDescent="0.2">
      <c r="A104" s="343"/>
      <c r="D104" s="339"/>
      <c r="E104" s="340"/>
      <c r="F104" s="341"/>
      <c r="G104" s="344"/>
      <c r="I104" s="308"/>
    </row>
    <row r="105" spans="1:9" s="323" customFormat="1" x14ac:dyDescent="0.2">
      <c r="A105" s="346"/>
      <c r="B105" s="356"/>
      <c r="C105" s="326"/>
      <c r="D105" s="327"/>
      <c r="E105" s="324"/>
      <c r="F105" s="328"/>
      <c r="G105" s="329"/>
      <c r="I105" s="308"/>
    </row>
    <row r="106" spans="1:9" s="323" customFormat="1" x14ac:dyDescent="0.2">
      <c r="A106" s="324"/>
      <c r="B106" s="357"/>
      <c r="C106" s="326"/>
      <c r="D106" s="327"/>
      <c r="E106" s="324"/>
      <c r="F106" s="328"/>
      <c r="G106" s="329"/>
      <c r="I106" s="308"/>
    </row>
    <row r="107" spans="1:9" s="323" customFormat="1" x14ac:dyDescent="0.2">
      <c r="A107" s="324"/>
      <c r="B107" s="357"/>
      <c r="C107" s="326"/>
      <c r="D107" s="327"/>
      <c r="E107" s="324"/>
      <c r="F107" s="328"/>
      <c r="G107" s="329"/>
      <c r="I107" s="308"/>
    </row>
    <row r="108" spans="1:9" s="323" customFormat="1" x14ac:dyDescent="0.2">
      <c r="A108" s="324"/>
      <c r="B108" s="357"/>
      <c r="C108" s="326"/>
      <c r="D108" s="327"/>
      <c r="E108" s="324"/>
      <c r="F108" s="328"/>
      <c r="G108" s="329"/>
      <c r="I108" s="308"/>
    </row>
    <row r="109" spans="1:9" s="323" customFormat="1" x14ac:dyDescent="0.2">
      <c r="A109" s="324"/>
      <c r="B109" s="357"/>
      <c r="C109" s="326"/>
      <c r="D109" s="327"/>
      <c r="E109" s="324"/>
      <c r="F109" s="328"/>
      <c r="G109" s="329"/>
      <c r="I109" s="308"/>
    </row>
    <row r="110" spans="1:9" s="323" customFormat="1" x14ac:dyDescent="0.2">
      <c r="A110" s="346"/>
      <c r="B110" s="356"/>
      <c r="C110" s="326"/>
      <c r="D110" s="327"/>
      <c r="E110" s="324"/>
      <c r="F110" s="328"/>
      <c r="G110" s="329"/>
      <c r="I110" s="308"/>
    </row>
    <row r="111" spans="1:9" s="323" customFormat="1" x14ac:dyDescent="0.2">
      <c r="A111" s="324"/>
      <c r="B111" s="357"/>
      <c r="C111" s="326"/>
      <c r="D111" s="327"/>
      <c r="E111" s="324"/>
      <c r="F111" s="328"/>
      <c r="G111" s="329"/>
      <c r="I111" s="308"/>
    </row>
    <row r="112" spans="1:9" s="323" customFormat="1" x14ac:dyDescent="0.2">
      <c r="A112" s="324"/>
      <c r="B112" s="357"/>
      <c r="C112" s="326"/>
      <c r="D112" s="327"/>
      <c r="E112" s="324"/>
      <c r="F112" s="328"/>
      <c r="G112" s="329"/>
      <c r="I112" s="308"/>
    </row>
    <row r="113" spans="1:9" s="323" customFormat="1" x14ac:dyDescent="0.2">
      <c r="A113" s="324"/>
      <c r="B113" s="357"/>
      <c r="C113" s="326"/>
      <c r="D113" s="327"/>
      <c r="E113" s="324"/>
      <c r="F113" s="328"/>
      <c r="G113" s="329"/>
      <c r="I113" s="308"/>
    </row>
    <row r="114" spans="1:9" s="323" customFormat="1" x14ac:dyDescent="0.2">
      <c r="A114" s="324"/>
      <c r="B114" s="357"/>
      <c r="C114" s="326"/>
      <c r="D114" s="327"/>
      <c r="E114" s="324"/>
      <c r="F114" s="328"/>
      <c r="G114" s="329"/>
      <c r="I114" s="308"/>
    </row>
    <row r="115" spans="1:9" s="323" customFormat="1" x14ac:dyDescent="0.2">
      <c r="A115" s="324"/>
      <c r="B115" s="357"/>
      <c r="C115" s="326"/>
      <c r="D115" s="327"/>
      <c r="E115" s="324"/>
      <c r="F115" s="328"/>
      <c r="G115" s="329"/>
      <c r="I115" s="308"/>
    </row>
    <row r="116" spans="1:9" s="323" customFormat="1" x14ac:dyDescent="0.2">
      <c r="A116" s="324"/>
      <c r="B116" s="357"/>
      <c r="C116" s="326"/>
      <c r="D116" s="327"/>
      <c r="E116" s="324"/>
      <c r="F116" s="328"/>
      <c r="G116" s="329"/>
      <c r="I116" s="308"/>
    </row>
    <row r="117" spans="1:9" s="323" customFormat="1" x14ac:dyDescent="0.2">
      <c r="A117" s="346"/>
      <c r="B117" s="356"/>
      <c r="C117" s="326"/>
      <c r="D117" s="327"/>
      <c r="E117" s="324"/>
      <c r="F117" s="328"/>
      <c r="G117" s="329"/>
      <c r="I117" s="308"/>
    </row>
    <row r="118" spans="1:9" s="323" customFormat="1" x14ac:dyDescent="0.2">
      <c r="A118" s="336"/>
      <c r="B118" s="337"/>
      <c r="C118" s="338"/>
      <c r="D118" s="339"/>
      <c r="E118" s="340"/>
      <c r="F118" s="341"/>
      <c r="G118" s="342"/>
      <c r="I118" s="308"/>
    </row>
    <row r="119" spans="1:9" s="323" customFormat="1" x14ac:dyDescent="0.2">
      <c r="A119" s="343"/>
      <c r="D119" s="339"/>
      <c r="E119" s="340"/>
      <c r="F119" s="341"/>
      <c r="G119" s="344"/>
      <c r="I119" s="308"/>
    </row>
    <row r="120" spans="1:9" s="323" customFormat="1" x14ac:dyDescent="0.2">
      <c r="A120" s="324"/>
      <c r="B120" s="356"/>
      <c r="C120" s="326"/>
      <c r="D120" s="327"/>
      <c r="E120" s="324"/>
      <c r="F120" s="328"/>
      <c r="G120" s="329"/>
      <c r="I120" s="308"/>
    </row>
    <row r="121" spans="1:9" s="323" customFormat="1" x14ac:dyDescent="0.2">
      <c r="A121" s="324"/>
      <c r="B121" s="356"/>
      <c r="C121" s="326"/>
      <c r="D121" s="327"/>
      <c r="E121" s="324"/>
      <c r="F121" s="328"/>
      <c r="G121" s="329"/>
      <c r="I121" s="308"/>
    </row>
    <row r="122" spans="1:9" s="323" customFormat="1" x14ac:dyDescent="0.2">
      <c r="A122" s="324"/>
      <c r="B122" s="356"/>
      <c r="C122" s="326"/>
      <c r="D122" s="327"/>
      <c r="E122" s="324"/>
      <c r="F122" s="328"/>
      <c r="G122" s="329"/>
      <c r="I122" s="308"/>
    </row>
    <row r="123" spans="1:9" s="323" customFormat="1" x14ac:dyDescent="0.2">
      <c r="A123" s="324"/>
      <c r="B123" s="356"/>
      <c r="C123" s="326"/>
      <c r="D123" s="327"/>
      <c r="E123" s="324"/>
      <c r="F123" s="328"/>
      <c r="G123" s="329"/>
      <c r="I123" s="308"/>
    </row>
    <row r="124" spans="1:9" s="323" customFormat="1" x14ac:dyDescent="0.2">
      <c r="A124" s="324"/>
      <c r="B124" s="356"/>
      <c r="C124" s="326"/>
      <c r="D124" s="327"/>
      <c r="E124" s="324"/>
      <c r="F124" s="328"/>
      <c r="G124" s="329"/>
      <c r="I124" s="308"/>
    </row>
    <row r="125" spans="1:9" s="323" customFormat="1" x14ac:dyDescent="0.2">
      <c r="A125" s="324"/>
      <c r="B125" s="356"/>
      <c r="C125" s="326"/>
      <c r="D125" s="327"/>
      <c r="E125" s="324"/>
      <c r="F125" s="328"/>
      <c r="G125" s="329"/>
      <c r="I125" s="308"/>
    </row>
    <row r="126" spans="1:9" s="323" customFormat="1" x14ac:dyDescent="0.2">
      <c r="A126" s="324"/>
      <c r="B126" s="356"/>
      <c r="C126" s="326"/>
      <c r="D126" s="327"/>
      <c r="E126" s="324"/>
      <c r="F126" s="328"/>
      <c r="G126" s="329"/>
      <c r="I126" s="308"/>
    </row>
    <row r="127" spans="1:9" s="323" customFormat="1" x14ac:dyDescent="0.2">
      <c r="A127" s="324"/>
      <c r="B127" s="356"/>
      <c r="C127" s="326"/>
      <c r="D127" s="327"/>
      <c r="E127" s="324"/>
      <c r="F127" s="328"/>
      <c r="G127" s="329"/>
      <c r="I127" s="308"/>
    </row>
    <row r="128" spans="1:9" s="323" customFormat="1" x14ac:dyDescent="0.2">
      <c r="A128" s="324"/>
      <c r="B128" s="356"/>
      <c r="C128" s="326"/>
      <c r="D128" s="327"/>
      <c r="E128" s="324"/>
      <c r="F128" s="328"/>
      <c r="G128" s="329"/>
      <c r="I128" s="308"/>
    </row>
    <row r="129" spans="1:9" s="323" customFormat="1" x14ac:dyDescent="0.2">
      <c r="A129" s="324"/>
      <c r="B129" s="356"/>
      <c r="C129" s="326"/>
      <c r="D129" s="327"/>
      <c r="E129" s="324"/>
      <c r="F129" s="328"/>
      <c r="G129" s="329"/>
      <c r="I129" s="308"/>
    </row>
    <row r="130" spans="1:9" s="323" customFormat="1" x14ac:dyDescent="0.2">
      <c r="A130" s="324"/>
      <c r="B130" s="356"/>
      <c r="C130" s="326"/>
      <c r="D130" s="327"/>
      <c r="E130" s="324"/>
      <c r="F130" s="328"/>
      <c r="G130" s="329"/>
      <c r="I130" s="308"/>
    </row>
    <row r="131" spans="1:9" s="323" customFormat="1" x14ac:dyDescent="0.2">
      <c r="A131" s="324"/>
      <c r="B131" s="356"/>
      <c r="C131" s="326"/>
      <c r="D131" s="327"/>
      <c r="E131" s="324"/>
      <c r="F131" s="328"/>
      <c r="G131" s="329"/>
      <c r="I131" s="308"/>
    </row>
    <row r="132" spans="1:9" s="323" customFormat="1" x14ac:dyDescent="0.2">
      <c r="A132" s="324"/>
      <c r="B132" s="356"/>
      <c r="C132" s="326"/>
      <c r="D132" s="327"/>
      <c r="E132" s="324"/>
      <c r="F132" s="328"/>
      <c r="G132" s="329"/>
      <c r="I132" s="308"/>
    </row>
    <row r="133" spans="1:9" s="323" customFormat="1" x14ac:dyDescent="0.2">
      <c r="A133" s="324"/>
      <c r="B133" s="356"/>
      <c r="C133" s="326"/>
      <c r="D133" s="327"/>
      <c r="E133" s="324"/>
      <c r="F133" s="328"/>
      <c r="G133" s="329"/>
      <c r="I133" s="308"/>
    </row>
    <row r="134" spans="1:9" s="323" customFormat="1" x14ac:dyDescent="0.2">
      <c r="A134" s="324"/>
      <c r="B134" s="356"/>
      <c r="C134" s="326"/>
      <c r="D134" s="327"/>
      <c r="E134" s="324"/>
      <c r="F134" s="328"/>
      <c r="G134" s="329"/>
      <c r="I134" s="308"/>
    </row>
    <row r="135" spans="1:9" s="323" customFormat="1" x14ac:dyDescent="0.2">
      <c r="A135" s="324"/>
      <c r="B135" s="356"/>
      <c r="C135" s="326"/>
      <c r="D135" s="327"/>
      <c r="E135" s="324"/>
      <c r="F135" s="328"/>
      <c r="G135" s="329"/>
      <c r="I135" s="308"/>
    </row>
    <row r="136" spans="1:9" s="323" customFormat="1" x14ac:dyDescent="0.2">
      <c r="A136" s="324"/>
      <c r="B136" s="356"/>
      <c r="C136" s="326"/>
      <c r="D136" s="327"/>
      <c r="E136" s="324"/>
      <c r="F136" s="328"/>
      <c r="G136" s="329"/>
      <c r="I136" s="308"/>
    </row>
    <row r="137" spans="1:9" s="323" customFormat="1" x14ac:dyDescent="0.2">
      <c r="A137" s="324"/>
      <c r="B137" s="356"/>
      <c r="C137" s="326"/>
      <c r="D137" s="327"/>
      <c r="E137" s="324"/>
      <c r="F137" s="328"/>
      <c r="G137" s="329"/>
      <c r="I137" s="308"/>
    </row>
    <row r="138" spans="1:9" s="323" customFormat="1" x14ac:dyDescent="0.2">
      <c r="A138" s="324"/>
      <c r="B138" s="356"/>
      <c r="C138" s="326"/>
      <c r="D138" s="327"/>
      <c r="E138" s="324"/>
      <c r="F138" s="328"/>
      <c r="G138" s="329"/>
      <c r="I138" s="308"/>
    </row>
    <row r="139" spans="1:9" s="323" customFormat="1" x14ac:dyDescent="0.2">
      <c r="A139" s="324"/>
      <c r="B139" s="356"/>
      <c r="C139" s="326"/>
      <c r="D139" s="327"/>
      <c r="E139" s="324"/>
      <c r="F139" s="328"/>
      <c r="G139" s="329"/>
      <c r="I139" s="308"/>
    </row>
    <row r="140" spans="1:9" s="323" customFormat="1" x14ac:dyDescent="0.2">
      <c r="A140" s="324"/>
      <c r="B140" s="356"/>
      <c r="C140" s="326"/>
      <c r="D140" s="327"/>
      <c r="E140" s="324"/>
      <c r="F140" s="328"/>
      <c r="G140" s="329"/>
      <c r="I140" s="308"/>
    </row>
    <row r="141" spans="1:9" s="323" customFormat="1" x14ac:dyDescent="0.2">
      <c r="A141" s="324"/>
      <c r="B141" s="356"/>
      <c r="C141" s="326"/>
      <c r="D141" s="327"/>
      <c r="E141" s="324"/>
      <c r="F141" s="328"/>
      <c r="G141" s="329"/>
      <c r="I141" s="308"/>
    </row>
    <row r="142" spans="1:9" s="323" customFormat="1" x14ac:dyDescent="0.2">
      <c r="A142" s="324"/>
      <c r="B142" s="356"/>
      <c r="C142" s="326"/>
      <c r="D142" s="327"/>
      <c r="E142" s="324"/>
      <c r="F142" s="328"/>
      <c r="G142" s="329"/>
      <c r="I142" s="308"/>
    </row>
    <row r="143" spans="1:9" s="323" customFormat="1" x14ac:dyDescent="0.2">
      <c r="A143" s="324"/>
      <c r="B143" s="356"/>
      <c r="C143" s="326"/>
      <c r="D143" s="327"/>
      <c r="E143" s="324"/>
      <c r="F143" s="328"/>
      <c r="G143" s="329"/>
      <c r="I143" s="308"/>
    </row>
    <row r="144" spans="1:9" s="323" customFormat="1" x14ac:dyDescent="0.2">
      <c r="A144" s="324"/>
      <c r="B144" s="356"/>
      <c r="C144" s="326"/>
      <c r="D144" s="327"/>
      <c r="E144" s="324"/>
      <c r="F144" s="328"/>
      <c r="G144" s="329"/>
      <c r="I144" s="308"/>
    </row>
    <row r="145" spans="1:9" s="323" customFormat="1" x14ac:dyDescent="0.2">
      <c r="A145" s="324"/>
      <c r="B145" s="356"/>
      <c r="C145" s="326"/>
      <c r="D145" s="327"/>
      <c r="E145" s="324"/>
      <c r="F145" s="328"/>
      <c r="G145" s="329"/>
      <c r="I145" s="308"/>
    </row>
    <row r="146" spans="1:9" s="323" customFormat="1" x14ac:dyDescent="0.2">
      <c r="A146" s="346"/>
      <c r="B146" s="356"/>
      <c r="C146" s="326"/>
      <c r="D146" s="327"/>
      <c r="E146" s="324"/>
      <c r="F146" s="328"/>
      <c r="G146" s="329"/>
      <c r="I146" s="308"/>
    </row>
    <row r="147" spans="1:9" s="323" customFormat="1" x14ac:dyDescent="0.2">
      <c r="A147" s="336"/>
      <c r="B147" s="337"/>
      <c r="C147" s="338"/>
      <c r="D147" s="339"/>
      <c r="E147" s="340"/>
      <c r="F147" s="341"/>
      <c r="G147" s="342"/>
      <c r="I147" s="308"/>
    </row>
    <row r="148" spans="1:9" s="323" customFormat="1" x14ac:dyDescent="0.2">
      <c r="A148" s="343"/>
      <c r="D148" s="339"/>
      <c r="E148" s="340"/>
      <c r="F148" s="341"/>
      <c r="G148" s="344"/>
      <c r="I148" s="308"/>
    </row>
    <row r="149" spans="1:9" s="323" customFormat="1" x14ac:dyDescent="0.2">
      <c r="A149" s="324"/>
      <c r="B149" s="356"/>
      <c r="C149" s="326"/>
      <c r="D149" s="327"/>
      <c r="E149" s="324"/>
      <c r="F149" s="328"/>
      <c r="G149" s="329"/>
      <c r="I149" s="308"/>
    </row>
    <row r="150" spans="1:9" s="323" customFormat="1" x14ac:dyDescent="0.2">
      <c r="A150" s="324"/>
      <c r="B150" s="356"/>
      <c r="C150" s="326"/>
      <c r="D150" s="327"/>
      <c r="E150" s="324"/>
      <c r="F150" s="328"/>
      <c r="G150" s="329"/>
      <c r="I150" s="308"/>
    </row>
    <row r="151" spans="1:9" s="323" customFormat="1" x14ac:dyDescent="0.2">
      <c r="A151" s="324"/>
      <c r="B151" s="356"/>
      <c r="C151" s="326"/>
      <c r="D151" s="327"/>
      <c r="E151" s="324"/>
      <c r="F151" s="328"/>
      <c r="G151" s="329"/>
      <c r="I151" s="308"/>
    </row>
    <row r="152" spans="1:9" s="323" customFormat="1" x14ac:dyDescent="0.2">
      <c r="A152" s="324"/>
      <c r="B152" s="356"/>
      <c r="C152" s="326"/>
      <c r="D152" s="327"/>
      <c r="E152" s="324"/>
      <c r="F152" s="328"/>
      <c r="G152" s="329"/>
      <c r="I152" s="308"/>
    </row>
    <row r="153" spans="1:9" s="323" customFormat="1" x14ac:dyDescent="0.2">
      <c r="A153" s="324"/>
      <c r="B153" s="356"/>
      <c r="C153" s="326"/>
      <c r="D153" s="327"/>
      <c r="E153" s="324"/>
      <c r="F153" s="328"/>
      <c r="G153" s="329"/>
      <c r="I153" s="308"/>
    </row>
    <row r="154" spans="1:9" s="323" customFormat="1" x14ac:dyDescent="0.2">
      <c r="A154" s="324"/>
      <c r="B154" s="356"/>
      <c r="C154" s="326"/>
      <c r="D154" s="327"/>
      <c r="E154" s="324"/>
      <c r="F154" s="328"/>
      <c r="G154" s="329"/>
      <c r="I154" s="308"/>
    </row>
    <row r="155" spans="1:9" s="323" customFormat="1" x14ac:dyDescent="0.2">
      <c r="A155" s="324"/>
      <c r="B155" s="356"/>
      <c r="C155" s="326"/>
      <c r="D155" s="327"/>
      <c r="E155" s="324"/>
      <c r="F155" s="328"/>
      <c r="G155" s="329"/>
      <c r="I155" s="308"/>
    </row>
    <row r="156" spans="1:9" s="323" customFormat="1" x14ac:dyDescent="0.2">
      <c r="A156" s="324"/>
      <c r="B156" s="356"/>
      <c r="C156" s="326"/>
      <c r="D156" s="327"/>
      <c r="E156" s="324"/>
      <c r="F156" s="328"/>
      <c r="G156" s="329"/>
      <c r="I156" s="308"/>
    </row>
    <row r="157" spans="1:9" s="323" customFormat="1" x14ac:dyDescent="0.2">
      <c r="A157" s="324"/>
      <c r="B157" s="356"/>
      <c r="C157" s="326"/>
      <c r="D157" s="327"/>
      <c r="E157" s="324"/>
      <c r="F157" s="328"/>
      <c r="G157" s="329"/>
      <c r="I157" s="308"/>
    </row>
    <row r="158" spans="1:9" s="323" customFormat="1" x14ac:dyDescent="0.2">
      <c r="A158" s="324"/>
      <c r="B158" s="356"/>
      <c r="C158" s="326"/>
      <c r="D158" s="327"/>
      <c r="E158" s="324"/>
      <c r="F158" s="328"/>
      <c r="G158" s="329"/>
      <c r="I158" s="308"/>
    </row>
    <row r="159" spans="1:9" s="323" customFormat="1" x14ac:dyDescent="0.2">
      <c r="A159" s="324"/>
      <c r="B159" s="356"/>
      <c r="C159" s="326"/>
      <c r="D159" s="327"/>
      <c r="E159" s="324"/>
      <c r="F159" s="328"/>
      <c r="G159" s="329"/>
      <c r="I159" s="308"/>
    </row>
    <row r="160" spans="1:9" s="323" customFormat="1" x14ac:dyDescent="0.2">
      <c r="A160" s="324"/>
      <c r="B160" s="356"/>
      <c r="C160" s="326"/>
      <c r="D160" s="327"/>
      <c r="E160" s="324"/>
      <c r="F160" s="328"/>
      <c r="G160" s="329"/>
      <c r="I160" s="308"/>
    </row>
    <row r="161" spans="1:9" s="323" customFormat="1" x14ac:dyDescent="0.2">
      <c r="A161" s="324"/>
      <c r="B161" s="356"/>
      <c r="C161" s="326"/>
      <c r="D161" s="327"/>
      <c r="E161" s="324"/>
      <c r="F161" s="328"/>
      <c r="G161" s="329"/>
      <c r="I161" s="308"/>
    </row>
    <row r="162" spans="1:9" s="323" customFormat="1" x14ac:dyDescent="0.2">
      <c r="A162" s="324"/>
      <c r="B162" s="356"/>
      <c r="C162" s="326"/>
      <c r="D162" s="327"/>
      <c r="E162" s="324"/>
      <c r="F162" s="328"/>
      <c r="G162" s="329"/>
      <c r="I162" s="308"/>
    </row>
    <row r="163" spans="1:9" s="323" customFormat="1" x14ac:dyDescent="0.2">
      <c r="A163" s="324"/>
      <c r="B163" s="356"/>
      <c r="C163" s="326"/>
      <c r="D163" s="327"/>
      <c r="E163" s="324"/>
      <c r="F163" s="328"/>
      <c r="G163" s="329"/>
      <c r="I163" s="308"/>
    </row>
    <row r="164" spans="1:9" s="323" customFormat="1" x14ac:dyDescent="0.2">
      <c r="A164" s="324"/>
      <c r="B164" s="356"/>
      <c r="C164" s="326"/>
      <c r="D164" s="327"/>
      <c r="E164" s="324"/>
      <c r="F164" s="328"/>
      <c r="G164" s="329"/>
      <c r="I164" s="308"/>
    </row>
    <row r="165" spans="1:9" s="323" customFormat="1" x14ac:dyDescent="0.2">
      <c r="A165" s="324"/>
      <c r="B165" s="356"/>
      <c r="C165" s="326"/>
      <c r="D165" s="327"/>
      <c r="E165" s="324"/>
      <c r="F165" s="328"/>
      <c r="G165" s="329"/>
      <c r="I165" s="308"/>
    </row>
    <row r="166" spans="1:9" s="323" customFormat="1" x14ac:dyDescent="0.2">
      <c r="A166" s="324"/>
      <c r="B166" s="356"/>
      <c r="C166" s="326"/>
      <c r="D166" s="327"/>
      <c r="E166" s="324"/>
      <c r="F166" s="328"/>
      <c r="G166" s="329"/>
      <c r="I166" s="308"/>
    </row>
    <row r="167" spans="1:9" s="323" customFormat="1" x14ac:dyDescent="0.2">
      <c r="A167" s="324"/>
      <c r="B167" s="356"/>
      <c r="C167" s="326"/>
      <c r="D167" s="327"/>
      <c r="E167" s="324"/>
      <c r="F167" s="328"/>
      <c r="G167" s="329"/>
      <c r="I167" s="308"/>
    </row>
    <row r="168" spans="1:9" s="323" customFormat="1" x14ac:dyDescent="0.2">
      <c r="A168" s="324"/>
      <c r="B168" s="356"/>
      <c r="C168" s="326"/>
      <c r="D168" s="327"/>
      <c r="E168" s="324"/>
      <c r="F168" s="328"/>
      <c r="G168" s="329"/>
      <c r="I168" s="308"/>
    </row>
    <row r="169" spans="1:9" s="323" customFormat="1" x14ac:dyDescent="0.2">
      <c r="A169" s="324"/>
      <c r="B169" s="356"/>
      <c r="C169" s="326"/>
      <c r="D169" s="327"/>
      <c r="E169" s="324"/>
      <c r="F169" s="328"/>
      <c r="G169" s="329"/>
      <c r="I169" s="308"/>
    </row>
    <row r="170" spans="1:9" s="323" customFormat="1" x14ac:dyDescent="0.2">
      <c r="A170" s="324"/>
      <c r="B170" s="356"/>
      <c r="C170" s="326"/>
      <c r="D170" s="327"/>
      <c r="E170" s="324"/>
      <c r="F170" s="328"/>
      <c r="G170" s="329"/>
      <c r="I170" s="308"/>
    </row>
    <row r="171" spans="1:9" s="323" customFormat="1" x14ac:dyDescent="0.2">
      <c r="A171" s="324"/>
      <c r="B171" s="356"/>
      <c r="C171" s="326"/>
      <c r="D171" s="327"/>
      <c r="E171" s="324"/>
      <c r="F171" s="328"/>
      <c r="G171" s="329"/>
      <c r="I171" s="308"/>
    </row>
    <row r="172" spans="1:9" s="323" customFormat="1" x14ac:dyDescent="0.2">
      <c r="A172" s="324"/>
      <c r="B172" s="356"/>
      <c r="C172" s="326"/>
      <c r="D172" s="327"/>
      <c r="E172" s="324"/>
      <c r="F172" s="328"/>
      <c r="G172" s="329"/>
      <c r="I172" s="308"/>
    </row>
    <row r="173" spans="1:9" s="323" customFormat="1" x14ac:dyDescent="0.2">
      <c r="A173" s="324"/>
      <c r="B173" s="356"/>
      <c r="C173" s="326"/>
      <c r="D173" s="327"/>
      <c r="E173" s="324"/>
      <c r="F173" s="328"/>
      <c r="G173" s="329"/>
      <c r="I173" s="308"/>
    </row>
    <row r="174" spans="1:9" s="323" customFormat="1" x14ac:dyDescent="0.2">
      <c r="A174" s="324"/>
      <c r="B174" s="356"/>
      <c r="C174" s="326"/>
      <c r="D174" s="327"/>
      <c r="E174" s="324"/>
      <c r="F174" s="328"/>
      <c r="G174" s="329"/>
      <c r="I174" s="308"/>
    </row>
    <row r="175" spans="1:9" s="323" customFormat="1" x14ac:dyDescent="0.2">
      <c r="A175" s="324"/>
      <c r="B175" s="356"/>
      <c r="C175" s="326"/>
      <c r="D175" s="327"/>
      <c r="E175" s="324"/>
      <c r="F175" s="328"/>
      <c r="G175" s="329"/>
      <c r="I175" s="308"/>
    </row>
    <row r="176" spans="1:9" s="323" customFormat="1" x14ac:dyDescent="0.2">
      <c r="A176" s="324"/>
      <c r="B176" s="356"/>
      <c r="C176" s="326"/>
      <c r="D176" s="327"/>
      <c r="E176" s="324"/>
      <c r="F176" s="328"/>
      <c r="G176" s="329"/>
      <c r="I176" s="308"/>
    </row>
    <row r="177" spans="1:9" s="323" customFormat="1" x14ac:dyDescent="0.2">
      <c r="A177" s="324"/>
      <c r="B177" s="356"/>
      <c r="C177" s="326"/>
      <c r="D177" s="327"/>
      <c r="E177" s="324"/>
      <c r="F177" s="328"/>
      <c r="G177" s="329"/>
      <c r="I177" s="308"/>
    </row>
    <row r="178" spans="1:9" s="323" customFormat="1" x14ac:dyDescent="0.2">
      <c r="A178" s="324"/>
      <c r="B178" s="356"/>
      <c r="C178" s="326"/>
      <c r="D178" s="327"/>
      <c r="E178" s="324"/>
      <c r="F178" s="328"/>
      <c r="G178" s="329"/>
      <c r="I178" s="308"/>
    </row>
    <row r="179" spans="1:9" s="323" customFormat="1" x14ac:dyDescent="0.2">
      <c r="A179" s="324"/>
      <c r="B179" s="356"/>
      <c r="C179" s="326"/>
      <c r="D179" s="327"/>
      <c r="E179" s="324"/>
      <c r="F179" s="328"/>
      <c r="G179" s="329"/>
      <c r="I179" s="308"/>
    </row>
    <row r="180" spans="1:9" s="323" customFormat="1" x14ac:dyDescent="0.2">
      <c r="A180" s="324"/>
      <c r="B180" s="356"/>
      <c r="C180" s="326"/>
      <c r="D180" s="327"/>
      <c r="E180" s="324"/>
      <c r="F180" s="328"/>
      <c r="G180" s="329"/>
      <c r="I180" s="308"/>
    </row>
    <row r="181" spans="1:9" s="323" customFormat="1" x14ac:dyDescent="0.2">
      <c r="A181" s="324"/>
      <c r="B181" s="356"/>
      <c r="C181" s="326"/>
      <c r="D181" s="327"/>
      <c r="E181" s="324"/>
      <c r="F181" s="328"/>
      <c r="G181" s="329"/>
      <c r="I181" s="308"/>
    </row>
    <row r="182" spans="1:9" s="323" customFormat="1" x14ac:dyDescent="0.2">
      <c r="A182" s="346"/>
      <c r="B182" s="356"/>
      <c r="C182" s="326"/>
      <c r="D182" s="327"/>
      <c r="E182" s="324"/>
      <c r="F182" s="328"/>
      <c r="G182" s="329"/>
      <c r="I182" s="308"/>
    </row>
    <row r="183" spans="1:9" s="323" customFormat="1" x14ac:dyDescent="0.2">
      <c r="A183" s="336"/>
      <c r="B183" s="337"/>
      <c r="C183" s="338"/>
      <c r="D183" s="339"/>
      <c r="E183" s="340"/>
      <c r="F183" s="341"/>
      <c r="G183" s="342"/>
      <c r="I183" s="308"/>
    </row>
    <row r="184" spans="1:9" s="323" customFormat="1" x14ac:dyDescent="0.2">
      <c r="A184" s="343"/>
      <c r="D184" s="339"/>
      <c r="E184" s="340"/>
      <c r="F184" s="341"/>
      <c r="G184" s="344"/>
      <c r="I184" s="308"/>
    </row>
    <row r="185" spans="1:9" s="323" customFormat="1" x14ac:dyDescent="0.2">
      <c r="A185" s="324"/>
      <c r="B185" s="356"/>
      <c r="C185" s="326"/>
      <c r="D185" s="327"/>
      <c r="E185" s="324"/>
      <c r="F185" s="328"/>
      <c r="G185" s="329"/>
      <c r="I185" s="308"/>
    </row>
    <row r="186" spans="1:9" s="323" customFormat="1" x14ac:dyDescent="0.2">
      <c r="A186" s="324"/>
      <c r="B186" s="356"/>
      <c r="C186" s="326"/>
      <c r="D186" s="327"/>
      <c r="E186" s="324"/>
      <c r="F186" s="328"/>
      <c r="G186" s="329"/>
      <c r="I186" s="308"/>
    </row>
    <row r="187" spans="1:9" s="323" customFormat="1" x14ac:dyDescent="0.2">
      <c r="A187" s="324"/>
      <c r="B187" s="356"/>
      <c r="C187" s="326"/>
      <c r="D187" s="327"/>
      <c r="E187" s="324"/>
      <c r="F187" s="328"/>
      <c r="G187" s="329"/>
      <c r="I187" s="308"/>
    </row>
    <row r="188" spans="1:9" s="323" customFormat="1" x14ac:dyDescent="0.2">
      <c r="A188" s="324"/>
      <c r="B188" s="356"/>
      <c r="C188" s="326"/>
      <c r="D188" s="327"/>
      <c r="E188" s="324"/>
      <c r="F188" s="328"/>
      <c r="G188" s="329"/>
      <c r="I188" s="308"/>
    </row>
    <row r="189" spans="1:9" s="323" customFormat="1" x14ac:dyDescent="0.2">
      <c r="A189" s="324"/>
      <c r="B189" s="356"/>
      <c r="C189" s="326"/>
      <c r="D189" s="327"/>
      <c r="E189" s="324"/>
      <c r="F189" s="328"/>
      <c r="G189" s="329"/>
      <c r="I189" s="308"/>
    </row>
    <row r="190" spans="1:9" s="323" customFormat="1" x14ac:dyDescent="0.2">
      <c r="A190" s="324"/>
      <c r="B190" s="356"/>
      <c r="C190" s="326"/>
      <c r="D190" s="327"/>
      <c r="E190" s="324"/>
      <c r="F190" s="328"/>
      <c r="G190" s="329"/>
      <c r="I190" s="308"/>
    </row>
    <row r="191" spans="1:9" s="323" customFormat="1" x14ac:dyDescent="0.2">
      <c r="A191" s="324"/>
      <c r="B191" s="356"/>
      <c r="C191" s="326"/>
      <c r="D191" s="327"/>
      <c r="E191" s="324"/>
      <c r="F191" s="328"/>
      <c r="G191" s="329"/>
      <c r="I191" s="308"/>
    </row>
    <row r="192" spans="1:9" s="323" customFormat="1" x14ac:dyDescent="0.2">
      <c r="A192" s="324"/>
      <c r="B192" s="356"/>
      <c r="C192" s="326"/>
      <c r="D192" s="327"/>
      <c r="E192" s="324"/>
      <c r="F192" s="328"/>
      <c r="G192" s="329"/>
      <c r="I192" s="308"/>
    </row>
    <row r="193" spans="1:9" s="323" customFormat="1" x14ac:dyDescent="0.2">
      <c r="A193" s="324"/>
      <c r="B193" s="356"/>
      <c r="C193" s="326"/>
      <c r="D193" s="327"/>
      <c r="E193" s="324"/>
      <c r="F193" s="328"/>
      <c r="G193" s="329"/>
      <c r="I193" s="308"/>
    </row>
    <row r="194" spans="1:9" s="323" customFormat="1" x14ac:dyDescent="0.2">
      <c r="A194" s="324"/>
      <c r="B194" s="356"/>
      <c r="C194" s="326"/>
      <c r="D194" s="327"/>
      <c r="E194" s="324"/>
      <c r="F194" s="328"/>
      <c r="G194" s="329"/>
      <c r="I194" s="308"/>
    </row>
    <row r="195" spans="1:9" s="323" customFormat="1" x14ac:dyDescent="0.2">
      <c r="A195" s="324"/>
      <c r="B195" s="356"/>
      <c r="C195" s="326"/>
      <c r="D195" s="327"/>
      <c r="E195" s="324"/>
      <c r="F195" s="328"/>
      <c r="G195" s="329"/>
      <c r="I195" s="308"/>
    </row>
    <row r="196" spans="1:9" s="323" customFormat="1" x14ac:dyDescent="0.2">
      <c r="A196" s="324"/>
      <c r="B196" s="356"/>
      <c r="C196" s="326"/>
      <c r="D196" s="327"/>
      <c r="E196" s="324"/>
      <c r="F196" s="328"/>
      <c r="G196" s="329"/>
      <c r="I196" s="308"/>
    </row>
    <row r="197" spans="1:9" s="323" customFormat="1" x14ac:dyDescent="0.2">
      <c r="A197" s="324"/>
      <c r="B197" s="356"/>
      <c r="C197" s="326"/>
      <c r="D197" s="327"/>
      <c r="E197" s="324"/>
      <c r="F197" s="328"/>
      <c r="G197" s="329"/>
      <c r="I197" s="308"/>
    </row>
    <row r="198" spans="1:9" s="323" customFormat="1" x14ac:dyDescent="0.2">
      <c r="A198" s="324"/>
      <c r="B198" s="356"/>
      <c r="C198" s="326"/>
      <c r="D198" s="327"/>
      <c r="E198" s="324"/>
      <c r="F198" s="328"/>
      <c r="G198" s="329"/>
      <c r="I198" s="308"/>
    </row>
    <row r="199" spans="1:9" s="323" customFormat="1" x14ac:dyDescent="0.2">
      <c r="A199" s="324"/>
      <c r="B199" s="356"/>
      <c r="C199" s="326"/>
      <c r="D199" s="327"/>
      <c r="E199" s="324"/>
      <c r="F199" s="328"/>
      <c r="G199" s="329"/>
      <c r="I199" s="308"/>
    </row>
    <row r="200" spans="1:9" s="323" customFormat="1" x14ac:dyDescent="0.2">
      <c r="A200" s="324"/>
      <c r="B200" s="356"/>
      <c r="C200" s="326"/>
      <c r="D200" s="327"/>
      <c r="E200" s="324"/>
      <c r="F200" s="328"/>
      <c r="G200" s="329"/>
      <c r="I200" s="308"/>
    </row>
    <row r="201" spans="1:9" s="323" customFormat="1" x14ac:dyDescent="0.2">
      <c r="A201" s="324"/>
      <c r="B201" s="356"/>
      <c r="C201" s="326"/>
      <c r="D201" s="327"/>
      <c r="E201" s="324"/>
      <c r="F201" s="328"/>
      <c r="G201" s="329"/>
      <c r="I201" s="308"/>
    </row>
    <row r="202" spans="1:9" s="323" customFormat="1" x14ac:dyDescent="0.2">
      <c r="A202" s="324"/>
      <c r="B202" s="356"/>
      <c r="C202" s="326"/>
      <c r="D202" s="327"/>
      <c r="E202" s="324"/>
      <c r="F202" s="328"/>
      <c r="G202" s="329"/>
      <c r="I202" s="308"/>
    </row>
    <row r="203" spans="1:9" s="323" customFormat="1" x14ac:dyDescent="0.2">
      <c r="A203" s="324"/>
      <c r="B203" s="356"/>
      <c r="C203" s="326"/>
      <c r="D203" s="327"/>
      <c r="E203" s="324"/>
      <c r="F203" s="328"/>
      <c r="G203" s="329"/>
      <c r="I203" s="308"/>
    </row>
    <row r="204" spans="1:9" s="323" customFormat="1" x14ac:dyDescent="0.2">
      <c r="A204" s="324"/>
      <c r="B204" s="356"/>
      <c r="C204" s="326"/>
      <c r="D204" s="327"/>
      <c r="E204" s="324"/>
      <c r="F204" s="328"/>
      <c r="G204" s="329"/>
      <c r="I204" s="308"/>
    </row>
    <row r="205" spans="1:9" s="323" customFormat="1" x14ac:dyDescent="0.2">
      <c r="A205" s="324"/>
      <c r="B205" s="356"/>
      <c r="C205" s="326"/>
      <c r="D205" s="327"/>
      <c r="E205" s="324"/>
      <c r="F205" s="328"/>
      <c r="G205" s="329"/>
      <c r="I205" s="308"/>
    </row>
    <row r="206" spans="1:9" s="323" customFormat="1" x14ac:dyDescent="0.2">
      <c r="A206" s="324"/>
      <c r="B206" s="356"/>
      <c r="C206" s="326"/>
      <c r="D206" s="327"/>
      <c r="E206" s="324"/>
      <c r="F206" s="328"/>
      <c r="G206" s="329"/>
      <c r="I206" s="308"/>
    </row>
    <row r="207" spans="1:9" s="323" customFormat="1" x14ac:dyDescent="0.2">
      <c r="A207" s="324"/>
      <c r="B207" s="356"/>
      <c r="C207" s="326"/>
      <c r="D207" s="327"/>
      <c r="E207" s="324"/>
      <c r="F207" s="328"/>
      <c r="G207" s="329"/>
      <c r="I207" s="308"/>
    </row>
    <row r="208" spans="1:9" s="323" customFormat="1" x14ac:dyDescent="0.2">
      <c r="A208" s="324"/>
      <c r="B208" s="356"/>
      <c r="C208" s="326"/>
      <c r="D208" s="327"/>
      <c r="E208" s="324"/>
      <c r="F208" s="328"/>
      <c r="G208" s="329"/>
      <c r="I208" s="308"/>
    </row>
    <row r="209" spans="1:9" s="323" customFormat="1" x14ac:dyDescent="0.2">
      <c r="A209" s="324"/>
      <c r="B209" s="356"/>
      <c r="C209" s="326"/>
      <c r="D209" s="327"/>
      <c r="E209" s="324"/>
      <c r="F209" s="328"/>
      <c r="G209" s="329"/>
      <c r="I209" s="308"/>
    </row>
    <row r="210" spans="1:9" s="323" customFormat="1" x14ac:dyDescent="0.2">
      <c r="A210" s="324"/>
      <c r="B210" s="356"/>
      <c r="C210" s="326"/>
      <c r="D210" s="327"/>
      <c r="E210" s="324"/>
      <c r="F210" s="328"/>
      <c r="G210" s="329"/>
      <c r="I210" s="308"/>
    </row>
    <row r="211" spans="1:9" s="323" customFormat="1" x14ac:dyDescent="0.2">
      <c r="A211" s="324"/>
      <c r="B211" s="356"/>
      <c r="C211" s="326"/>
      <c r="D211" s="327"/>
      <c r="E211" s="324"/>
      <c r="F211" s="328"/>
      <c r="G211" s="329"/>
      <c r="I211" s="308"/>
    </row>
    <row r="212" spans="1:9" s="323" customFormat="1" x14ac:dyDescent="0.2">
      <c r="A212" s="324"/>
      <c r="B212" s="356"/>
      <c r="C212" s="326"/>
      <c r="D212" s="327"/>
      <c r="E212" s="324"/>
      <c r="F212" s="328"/>
      <c r="G212" s="329"/>
      <c r="I212" s="308"/>
    </row>
    <row r="213" spans="1:9" s="323" customFormat="1" x14ac:dyDescent="0.2">
      <c r="A213" s="324"/>
      <c r="B213" s="356"/>
      <c r="C213" s="326"/>
      <c r="D213" s="327"/>
      <c r="E213" s="324"/>
      <c r="F213" s="328"/>
      <c r="G213" s="329"/>
      <c r="I213" s="308"/>
    </row>
    <row r="214" spans="1:9" s="323" customFormat="1" x14ac:dyDescent="0.2">
      <c r="A214" s="324"/>
      <c r="B214" s="356"/>
      <c r="C214" s="326"/>
      <c r="D214" s="327"/>
      <c r="E214" s="324"/>
      <c r="F214" s="328"/>
      <c r="G214" s="329"/>
      <c r="I214" s="308"/>
    </row>
    <row r="215" spans="1:9" s="323" customFormat="1" x14ac:dyDescent="0.2">
      <c r="A215" s="324"/>
      <c r="B215" s="356"/>
      <c r="C215" s="326"/>
      <c r="D215" s="327"/>
      <c r="E215" s="324"/>
      <c r="F215" s="328"/>
      <c r="G215" s="329"/>
      <c r="I215" s="308"/>
    </row>
    <row r="216" spans="1:9" s="323" customFormat="1" x14ac:dyDescent="0.2">
      <c r="A216" s="324"/>
      <c r="B216" s="356"/>
      <c r="C216" s="326"/>
      <c r="D216" s="327"/>
      <c r="E216" s="324"/>
      <c r="F216" s="328"/>
      <c r="G216" s="329"/>
      <c r="I216" s="308"/>
    </row>
    <row r="217" spans="1:9" s="323" customFormat="1" x14ac:dyDescent="0.2">
      <c r="A217" s="346"/>
      <c r="B217" s="356"/>
      <c r="C217" s="326"/>
      <c r="D217" s="327"/>
      <c r="E217" s="324"/>
      <c r="F217" s="328"/>
      <c r="G217" s="329"/>
      <c r="I217" s="308"/>
    </row>
    <row r="218" spans="1:9" s="323" customFormat="1" x14ac:dyDescent="0.2">
      <c r="A218" s="336"/>
      <c r="B218" s="337"/>
      <c r="C218" s="338"/>
      <c r="D218" s="339"/>
      <c r="E218" s="340"/>
      <c r="F218" s="341"/>
      <c r="G218" s="342"/>
      <c r="I218" s="308"/>
    </row>
    <row r="219" spans="1:9" s="323" customFormat="1" x14ac:dyDescent="0.2">
      <c r="A219" s="343"/>
      <c r="D219" s="339"/>
      <c r="E219" s="340"/>
      <c r="F219" s="341"/>
      <c r="G219" s="344"/>
      <c r="I219" s="308"/>
    </row>
    <row r="220" spans="1:9" s="323" customFormat="1" x14ac:dyDescent="0.2">
      <c r="A220" s="324"/>
      <c r="B220" s="356"/>
      <c r="C220" s="326"/>
      <c r="D220" s="327"/>
      <c r="E220" s="324"/>
      <c r="F220" s="328"/>
      <c r="G220" s="329"/>
      <c r="I220" s="308"/>
    </row>
    <row r="221" spans="1:9" s="323" customFormat="1" x14ac:dyDescent="0.2">
      <c r="A221" s="324"/>
      <c r="B221" s="356"/>
      <c r="C221" s="326"/>
      <c r="D221" s="327"/>
      <c r="E221" s="324"/>
      <c r="F221" s="328"/>
      <c r="G221" s="329"/>
      <c r="I221" s="308"/>
    </row>
    <row r="222" spans="1:9" s="323" customFormat="1" x14ac:dyDescent="0.2">
      <c r="A222" s="324"/>
      <c r="B222" s="356"/>
      <c r="C222" s="326"/>
      <c r="D222" s="327"/>
      <c r="E222" s="324"/>
      <c r="F222" s="328"/>
      <c r="G222" s="329"/>
      <c r="I222" s="308"/>
    </row>
    <row r="223" spans="1:9" s="323" customFormat="1" x14ac:dyDescent="0.2">
      <c r="A223" s="324"/>
      <c r="B223" s="356"/>
      <c r="C223" s="326"/>
      <c r="D223" s="327"/>
      <c r="E223" s="324"/>
      <c r="F223" s="328"/>
      <c r="G223" s="329"/>
      <c r="I223" s="308"/>
    </row>
    <row r="224" spans="1:9" s="323" customFormat="1" x14ac:dyDescent="0.2">
      <c r="A224" s="324"/>
      <c r="B224" s="356"/>
      <c r="C224" s="326"/>
      <c r="D224" s="327"/>
      <c r="E224" s="324"/>
      <c r="F224" s="328"/>
      <c r="G224" s="329"/>
      <c r="I224" s="308"/>
    </row>
    <row r="225" spans="1:9" s="323" customFormat="1" x14ac:dyDescent="0.2">
      <c r="A225" s="324"/>
      <c r="B225" s="356"/>
      <c r="C225" s="326"/>
      <c r="D225" s="327"/>
      <c r="E225" s="324"/>
      <c r="F225" s="328"/>
      <c r="G225" s="329"/>
      <c r="I225" s="308"/>
    </row>
    <row r="226" spans="1:9" s="323" customFormat="1" x14ac:dyDescent="0.2">
      <c r="A226" s="324"/>
      <c r="B226" s="356"/>
      <c r="C226" s="326"/>
      <c r="D226" s="327"/>
      <c r="E226" s="324"/>
      <c r="F226" s="328"/>
      <c r="G226" s="329"/>
      <c r="I226" s="308"/>
    </row>
    <row r="227" spans="1:9" s="323" customFormat="1" x14ac:dyDescent="0.2">
      <c r="A227" s="324"/>
      <c r="B227" s="356"/>
      <c r="C227" s="326"/>
      <c r="D227" s="327"/>
      <c r="E227" s="324"/>
      <c r="F227" s="328"/>
      <c r="G227" s="329"/>
      <c r="I227" s="308"/>
    </row>
    <row r="228" spans="1:9" s="323" customFormat="1" x14ac:dyDescent="0.2">
      <c r="A228" s="324"/>
      <c r="B228" s="356"/>
      <c r="C228" s="326"/>
      <c r="D228" s="327"/>
      <c r="E228" s="324"/>
      <c r="F228" s="328"/>
      <c r="G228" s="329"/>
      <c r="I228" s="308"/>
    </row>
    <row r="229" spans="1:9" s="323" customFormat="1" x14ac:dyDescent="0.2">
      <c r="A229" s="324"/>
      <c r="B229" s="356"/>
      <c r="C229" s="326"/>
      <c r="D229" s="327"/>
      <c r="E229" s="324"/>
      <c r="F229" s="328"/>
      <c r="G229" s="329"/>
      <c r="I229" s="308"/>
    </row>
    <row r="230" spans="1:9" s="323" customFormat="1" x14ac:dyDescent="0.2">
      <c r="A230" s="324"/>
      <c r="B230" s="356"/>
      <c r="C230" s="326"/>
      <c r="D230" s="327"/>
      <c r="E230" s="324"/>
      <c r="F230" s="328"/>
      <c r="G230" s="329"/>
      <c r="I230" s="308"/>
    </row>
    <row r="231" spans="1:9" s="323" customFormat="1" x14ac:dyDescent="0.2">
      <c r="A231" s="324"/>
      <c r="B231" s="356"/>
      <c r="C231" s="326"/>
      <c r="D231" s="327"/>
      <c r="E231" s="324"/>
      <c r="F231" s="328"/>
      <c r="G231" s="329"/>
      <c r="I231" s="308"/>
    </row>
    <row r="232" spans="1:9" s="323" customFormat="1" x14ac:dyDescent="0.2">
      <c r="A232" s="324"/>
      <c r="B232" s="356"/>
      <c r="C232" s="326"/>
      <c r="D232" s="327"/>
      <c r="E232" s="324"/>
      <c r="F232" s="328"/>
      <c r="G232" s="329"/>
      <c r="I232" s="308"/>
    </row>
    <row r="233" spans="1:9" s="323" customFormat="1" x14ac:dyDescent="0.2">
      <c r="A233" s="324"/>
      <c r="B233" s="356"/>
      <c r="C233" s="326"/>
      <c r="D233" s="327"/>
      <c r="E233" s="324"/>
      <c r="F233" s="328"/>
      <c r="G233" s="329"/>
      <c r="I233" s="308"/>
    </row>
    <row r="234" spans="1:9" s="323" customFormat="1" x14ac:dyDescent="0.2">
      <c r="A234" s="324"/>
      <c r="B234" s="356"/>
      <c r="C234" s="326"/>
      <c r="D234" s="327"/>
      <c r="E234" s="324"/>
      <c r="F234" s="328"/>
      <c r="G234" s="329"/>
      <c r="I234" s="308"/>
    </row>
    <row r="235" spans="1:9" s="323" customFormat="1" x14ac:dyDescent="0.2">
      <c r="A235" s="324"/>
      <c r="B235" s="356"/>
      <c r="C235" s="326"/>
      <c r="D235" s="327"/>
      <c r="E235" s="324"/>
      <c r="F235" s="328"/>
      <c r="G235" s="329"/>
      <c r="I235" s="308"/>
    </row>
    <row r="236" spans="1:9" s="323" customFormat="1" x14ac:dyDescent="0.2">
      <c r="A236" s="324"/>
      <c r="B236" s="356"/>
      <c r="C236" s="326"/>
      <c r="D236" s="327"/>
      <c r="E236" s="324"/>
      <c r="F236" s="328"/>
      <c r="G236" s="329"/>
      <c r="I236" s="308"/>
    </row>
    <row r="237" spans="1:9" s="323" customFormat="1" x14ac:dyDescent="0.2">
      <c r="A237" s="324"/>
      <c r="B237" s="356"/>
      <c r="C237" s="326"/>
      <c r="D237" s="327"/>
      <c r="E237" s="324"/>
      <c r="F237" s="328"/>
      <c r="G237" s="329"/>
      <c r="I237" s="308"/>
    </row>
    <row r="238" spans="1:9" s="323" customFormat="1" x14ac:dyDescent="0.2">
      <c r="A238" s="324"/>
      <c r="B238" s="356"/>
      <c r="C238" s="326"/>
      <c r="D238" s="327"/>
      <c r="E238" s="324"/>
      <c r="F238" s="328"/>
      <c r="G238" s="329"/>
      <c r="I238" s="308"/>
    </row>
    <row r="239" spans="1:9" s="323" customFormat="1" x14ac:dyDescent="0.2">
      <c r="A239" s="324"/>
      <c r="B239" s="356"/>
      <c r="C239" s="326"/>
      <c r="D239" s="327"/>
      <c r="E239" s="324"/>
      <c r="F239" s="328"/>
      <c r="G239" s="329"/>
      <c r="I239" s="308"/>
    </row>
    <row r="240" spans="1:9" s="323" customFormat="1" x14ac:dyDescent="0.2">
      <c r="A240" s="324"/>
      <c r="B240" s="356"/>
      <c r="C240" s="326"/>
      <c r="D240" s="327"/>
      <c r="E240" s="324"/>
      <c r="F240" s="328"/>
      <c r="G240" s="329"/>
      <c r="I240" s="308"/>
    </row>
    <row r="241" spans="1:9" s="323" customFormat="1" x14ac:dyDescent="0.2">
      <c r="A241" s="324"/>
      <c r="B241" s="356"/>
      <c r="C241" s="326"/>
      <c r="D241" s="327"/>
      <c r="E241" s="324"/>
      <c r="F241" s="328"/>
      <c r="G241" s="329"/>
      <c r="I241" s="308"/>
    </row>
    <row r="242" spans="1:9" s="323" customFormat="1" x14ac:dyDescent="0.2">
      <c r="A242" s="324"/>
      <c r="B242" s="356"/>
      <c r="C242" s="326"/>
      <c r="D242" s="327"/>
      <c r="E242" s="324"/>
      <c r="F242" s="328"/>
      <c r="G242" s="329"/>
      <c r="I242" s="308"/>
    </row>
    <row r="243" spans="1:9" s="323" customFormat="1" x14ac:dyDescent="0.2">
      <c r="A243" s="324"/>
      <c r="B243" s="356"/>
      <c r="C243" s="326"/>
      <c r="D243" s="327"/>
      <c r="E243" s="324"/>
      <c r="F243" s="328"/>
      <c r="G243" s="329"/>
      <c r="I243" s="308"/>
    </row>
    <row r="244" spans="1:9" s="323" customFormat="1" x14ac:dyDescent="0.2">
      <c r="A244" s="324"/>
      <c r="B244" s="356"/>
      <c r="C244" s="326"/>
      <c r="D244" s="327"/>
      <c r="E244" s="324"/>
      <c r="F244" s="328"/>
      <c r="G244" s="329"/>
      <c r="I244" s="308"/>
    </row>
    <row r="245" spans="1:9" s="323" customFormat="1" x14ac:dyDescent="0.2">
      <c r="A245" s="324"/>
      <c r="B245" s="356"/>
      <c r="C245" s="326"/>
      <c r="D245" s="327"/>
      <c r="E245" s="324"/>
      <c r="F245" s="328"/>
      <c r="G245" s="329"/>
      <c r="I245" s="308"/>
    </row>
    <row r="246" spans="1:9" s="323" customFormat="1" x14ac:dyDescent="0.2">
      <c r="A246" s="324"/>
      <c r="B246" s="356"/>
      <c r="C246" s="326"/>
      <c r="D246" s="327"/>
      <c r="E246" s="324"/>
      <c r="F246" s="328"/>
      <c r="G246" s="329"/>
      <c r="I246" s="308"/>
    </row>
    <row r="247" spans="1:9" s="323" customFormat="1" x14ac:dyDescent="0.2">
      <c r="A247" s="324"/>
      <c r="B247" s="356"/>
      <c r="C247" s="326"/>
      <c r="D247" s="327"/>
      <c r="E247" s="324"/>
      <c r="F247" s="328"/>
      <c r="G247" s="329"/>
      <c r="I247" s="308"/>
    </row>
    <row r="248" spans="1:9" s="323" customFormat="1" x14ac:dyDescent="0.2">
      <c r="A248" s="324"/>
      <c r="B248" s="356"/>
      <c r="C248" s="326"/>
      <c r="D248" s="327"/>
      <c r="E248" s="324"/>
      <c r="F248" s="328"/>
      <c r="G248" s="329"/>
      <c r="I248" s="308"/>
    </row>
    <row r="249" spans="1:9" s="323" customFormat="1" x14ac:dyDescent="0.2">
      <c r="A249" s="324"/>
      <c r="B249" s="356"/>
      <c r="C249" s="326"/>
      <c r="D249" s="327"/>
      <c r="E249" s="324"/>
      <c r="F249" s="328"/>
      <c r="G249" s="329"/>
      <c r="I249" s="308"/>
    </row>
    <row r="250" spans="1:9" s="323" customFormat="1" x14ac:dyDescent="0.2">
      <c r="A250" s="324"/>
      <c r="B250" s="356"/>
      <c r="C250" s="326"/>
      <c r="D250" s="327"/>
      <c r="E250" s="324"/>
      <c r="F250" s="328"/>
      <c r="G250" s="329"/>
      <c r="I250" s="308"/>
    </row>
    <row r="251" spans="1:9" s="323" customFormat="1" x14ac:dyDescent="0.2">
      <c r="A251" s="324"/>
      <c r="B251" s="356"/>
      <c r="C251" s="326"/>
      <c r="D251" s="327"/>
      <c r="E251" s="324"/>
      <c r="F251" s="328"/>
      <c r="G251" s="329"/>
      <c r="I251" s="308"/>
    </row>
    <row r="252" spans="1:9" s="323" customFormat="1" x14ac:dyDescent="0.2">
      <c r="A252" s="346"/>
      <c r="B252" s="356"/>
      <c r="C252" s="326"/>
      <c r="D252" s="327"/>
      <c r="E252" s="324"/>
      <c r="F252" s="328"/>
      <c r="G252" s="329"/>
      <c r="I252" s="308"/>
    </row>
    <row r="253" spans="1:9" s="323" customFormat="1" x14ac:dyDescent="0.2">
      <c r="A253" s="336"/>
      <c r="B253" s="337"/>
      <c r="C253" s="338"/>
      <c r="D253" s="339"/>
      <c r="E253" s="340"/>
      <c r="F253" s="341"/>
      <c r="G253" s="342"/>
      <c r="I253" s="308"/>
    </row>
    <row r="254" spans="1:9" s="323" customFormat="1" x14ac:dyDescent="0.2">
      <c r="A254" s="343"/>
      <c r="D254" s="339"/>
      <c r="E254" s="340"/>
      <c r="F254" s="341"/>
      <c r="G254" s="344"/>
      <c r="I254" s="308"/>
    </row>
    <row r="255" spans="1:9" s="323" customFormat="1" x14ac:dyDescent="0.2">
      <c r="A255" s="324"/>
      <c r="B255" s="356"/>
      <c r="C255" s="326"/>
      <c r="D255" s="327"/>
      <c r="E255" s="324"/>
      <c r="F255" s="328"/>
      <c r="G255" s="329"/>
      <c r="I255" s="308"/>
    </row>
    <row r="256" spans="1:9" s="323" customFormat="1" x14ac:dyDescent="0.2">
      <c r="A256" s="324"/>
      <c r="B256" s="356"/>
      <c r="C256" s="326"/>
      <c r="D256" s="327"/>
      <c r="E256" s="324"/>
      <c r="F256" s="328"/>
      <c r="G256" s="329"/>
      <c r="I256" s="308"/>
    </row>
    <row r="257" spans="1:9" s="323" customFormat="1" x14ac:dyDescent="0.2">
      <c r="A257" s="324"/>
      <c r="B257" s="356"/>
      <c r="C257" s="326"/>
      <c r="D257" s="327"/>
      <c r="E257" s="324"/>
      <c r="F257" s="328"/>
      <c r="G257" s="329"/>
      <c r="I257" s="308"/>
    </row>
    <row r="258" spans="1:9" s="323" customFormat="1" x14ac:dyDescent="0.2">
      <c r="A258" s="324"/>
      <c r="B258" s="356"/>
      <c r="C258" s="326"/>
      <c r="D258" s="327"/>
      <c r="E258" s="324"/>
      <c r="F258" s="328"/>
      <c r="G258" s="329"/>
      <c r="I258" s="308"/>
    </row>
    <row r="259" spans="1:9" s="323" customFormat="1" x14ac:dyDescent="0.2">
      <c r="A259" s="324"/>
      <c r="B259" s="356"/>
      <c r="C259" s="326"/>
      <c r="D259" s="327"/>
      <c r="E259" s="324"/>
      <c r="F259" s="328"/>
      <c r="G259" s="329"/>
      <c r="I259" s="308"/>
    </row>
    <row r="260" spans="1:9" s="323" customFormat="1" x14ac:dyDescent="0.2">
      <c r="A260" s="324"/>
      <c r="B260" s="356"/>
      <c r="C260" s="326"/>
      <c r="D260" s="327"/>
      <c r="E260" s="324"/>
      <c r="F260" s="328"/>
      <c r="G260" s="329"/>
      <c r="I260" s="308"/>
    </row>
    <row r="261" spans="1:9" s="323" customFormat="1" x14ac:dyDescent="0.2">
      <c r="A261" s="324"/>
      <c r="B261" s="356"/>
      <c r="C261" s="326"/>
      <c r="D261" s="327"/>
      <c r="E261" s="324"/>
      <c r="F261" s="328"/>
      <c r="G261" s="329"/>
      <c r="I261" s="308"/>
    </row>
    <row r="262" spans="1:9" s="323" customFormat="1" x14ac:dyDescent="0.2">
      <c r="A262" s="324"/>
      <c r="B262" s="356"/>
      <c r="C262" s="326"/>
      <c r="D262" s="327"/>
      <c r="E262" s="324"/>
      <c r="F262" s="328"/>
      <c r="G262" s="329"/>
      <c r="I262" s="308"/>
    </row>
    <row r="263" spans="1:9" s="323" customFormat="1" x14ac:dyDescent="0.2">
      <c r="A263" s="324"/>
      <c r="B263" s="356"/>
      <c r="C263" s="326"/>
      <c r="D263" s="327"/>
      <c r="E263" s="324"/>
      <c r="F263" s="328"/>
      <c r="G263" s="329"/>
      <c r="I263" s="308"/>
    </row>
    <row r="264" spans="1:9" s="323" customFormat="1" x14ac:dyDescent="0.2">
      <c r="A264" s="324"/>
      <c r="B264" s="356"/>
      <c r="C264" s="326"/>
      <c r="D264" s="327"/>
      <c r="E264" s="324"/>
      <c r="F264" s="328"/>
      <c r="G264" s="329"/>
      <c r="I264" s="308"/>
    </row>
    <row r="265" spans="1:9" s="323" customFormat="1" x14ac:dyDescent="0.2">
      <c r="A265" s="324"/>
      <c r="B265" s="356"/>
      <c r="C265" s="326"/>
      <c r="D265" s="327"/>
      <c r="E265" s="324"/>
      <c r="F265" s="328"/>
      <c r="G265" s="329"/>
      <c r="I265" s="308"/>
    </row>
    <row r="266" spans="1:9" s="323" customFormat="1" x14ac:dyDescent="0.2">
      <c r="A266" s="324"/>
      <c r="B266" s="356"/>
      <c r="C266" s="326"/>
      <c r="D266" s="327"/>
      <c r="E266" s="324"/>
      <c r="F266" s="328"/>
      <c r="G266" s="329"/>
      <c r="I266" s="308"/>
    </row>
    <row r="267" spans="1:9" s="323" customFormat="1" x14ac:dyDescent="0.2">
      <c r="A267" s="324"/>
      <c r="B267" s="356"/>
      <c r="C267" s="326"/>
      <c r="D267" s="327"/>
      <c r="E267" s="324"/>
      <c r="F267" s="328"/>
      <c r="G267" s="329"/>
      <c r="I267" s="308"/>
    </row>
    <row r="268" spans="1:9" s="323" customFormat="1" x14ac:dyDescent="0.2">
      <c r="A268" s="324"/>
      <c r="B268" s="356"/>
      <c r="C268" s="326"/>
      <c r="D268" s="327"/>
      <c r="E268" s="324"/>
      <c r="F268" s="328"/>
      <c r="G268" s="329"/>
      <c r="I268" s="308"/>
    </row>
    <row r="269" spans="1:9" s="323" customFormat="1" x14ac:dyDescent="0.2">
      <c r="A269" s="324"/>
      <c r="B269" s="356"/>
      <c r="C269" s="326"/>
      <c r="D269" s="327"/>
      <c r="E269" s="324"/>
      <c r="F269" s="328"/>
      <c r="G269" s="329"/>
      <c r="I269" s="308"/>
    </row>
    <row r="270" spans="1:9" s="323" customFormat="1" x14ac:dyDescent="0.2">
      <c r="A270" s="324"/>
      <c r="B270" s="356"/>
      <c r="C270" s="326"/>
      <c r="D270" s="327"/>
      <c r="E270" s="324"/>
      <c r="F270" s="328"/>
      <c r="G270" s="329"/>
      <c r="I270" s="308"/>
    </row>
    <row r="271" spans="1:9" s="323" customFormat="1" x14ac:dyDescent="0.2">
      <c r="A271" s="324"/>
      <c r="B271" s="356"/>
      <c r="C271" s="326"/>
      <c r="D271" s="327"/>
      <c r="E271" s="324"/>
      <c r="F271" s="328"/>
      <c r="G271" s="329"/>
      <c r="I271" s="308"/>
    </row>
    <row r="272" spans="1:9" s="323" customFormat="1" x14ac:dyDescent="0.2">
      <c r="A272" s="324"/>
      <c r="B272" s="356"/>
      <c r="C272" s="326"/>
      <c r="D272" s="327"/>
      <c r="E272" s="324"/>
      <c r="F272" s="328"/>
      <c r="G272" s="329"/>
      <c r="I272" s="308"/>
    </row>
    <row r="273" spans="1:9" s="323" customFormat="1" x14ac:dyDescent="0.2">
      <c r="A273" s="324"/>
      <c r="B273" s="356"/>
      <c r="C273" s="326"/>
      <c r="D273" s="327"/>
      <c r="E273" s="324"/>
      <c r="F273" s="328"/>
      <c r="G273" s="329"/>
      <c r="I273" s="308"/>
    </row>
    <row r="274" spans="1:9" s="323" customFormat="1" x14ac:dyDescent="0.2">
      <c r="A274" s="324"/>
      <c r="B274" s="356"/>
      <c r="C274" s="326"/>
      <c r="D274" s="327"/>
      <c r="E274" s="324"/>
      <c r="F274" s="328"/>
      <c r="G274" s="329"/>
      <c r="I274" s="308"/>
    </row>
    <row r="275" spans="1:9" s="323" customFormat="1" x14ac:dyDescent="0.2">
      <c r="A275" s="324"/>
      <c r="B275" s="356"/>
      <c r="C275" s="326"/>
      <c r="D275" s="327"/>
      <c r="E275" s="324"/>
      <c r="F275" s="328"/>
      <c r="G275" s="329"/>
      <c r="I275" s="308"/>
    </row>
    <row r="276" spans="1:9" s="323" customFormat="1" x14ac:dyDescent="0.2">
      <c r="A276" s="324"/>
      <c r="B276" s="356"/>
      <c r="C276" s="326"/>
      <c r="D276" s="327"/>
      <c r="E276" s="324"/>
      <c r="F276" s="328"/>
      <c r="G276" s="329"/>
      <c r="I276" s="308"/>
    </row>
    <row r="277" spans="1:9" s="323" customFormat="1" x14ac:dyDescent="0.2">
      <c r="A277" s="346"/>
      <c r="B277" s="356"/>
      <c r="C277" s="326"/>
      <c r="D277" s="327"/>
      <c r="E277" s="324"/>
      <c r="F277" s="328"/>
      <c r="G277" s="329"/>
      <c r="I277" s="308"/>
    </row>
    <row r="278" spans="1:9" s="323" customFormat="1" x14ac:dyDescent="0.2">
      <c r="A278" s="336"/>
      <c r="B278" s="337"/>
      <c r="C278" s="338"/>
      <c r="D278" s="339"/>
      <c r="E278" s="340"/>
      <c r="F278" s="341"/>
      <c r="G278" s="342"/>
      <c r="I278" s="308"/>
    </row>
    <row r="279" spans="1:9" s="323" customFormat="1" x14ac:dyDescent="0.2">
      <c r="A279" s="343"/>
      <c r="D279" s="339"/>
      <c r="E279" s="340"/>
      <c r="F279" s="341"/>
      <c r="G279" s="344"/>
      <c r="I279" s="308"/>
    </row>
    <row r="280" spans="1:9" s="323" customFormat="1" x14ac:dyDescent="0.2">
      <c r="A280" s="324"/>
      <c r="B280" s="356"/>
      <c r="C280" s="326"/>
      <c r="D280" s="327"/>
      <c r="E280" s="324"/>
      <c r="F280" s="328"/>
      <c r="G280" s="329"/>
      <c r="I280" s="308"/>
    </row>
    <row r="281" spans="1:9" s="323" customFormat="1" x14ac:dyDescent="0.2">
      <c r="A281" s="324"/>
      <c r="B281" s="356"/>
      <c r="C281" s="326"/>
      <c r="D281" s="327"/>
      <c r="E281" s="324"/>
      <c r="F281" s="328"/>
      <c r="G281" s="329"/>
      <c r="I281" s="308"/>
    </row>
    <row r="282" spans="1:9" s="323" customFormat="1" x14ac:dyDescent="0.2">
      <c r="A282" s="324"/>
      <c r="B282" s="356"/>
      <c r="C282" s="326"/>
      <c r="D282" s="327"/>
      <c r="E282" s="324"/>
      <c r="F282" s="328"/>
      <c r="G282" s="329"/>
      <c r="I282" s="308"/>
    </row>
    <row r="283" spans="1:9" s="323" customFormat="1" x14ac:dyDescent="0.2">
      <c r="A283" s="324"/>
      <c r="B283" s="356"/>
      <c r="C283" s="326"/>
      <c r="D283" s="327"/>
      <c r="E283" s="324"/>
      <c r="F283" s="328"/>
      <c r="G283" s="329"/>
      <c r="I283" s="308"/>
    </row>
    <row r="284" spans="1:9" s="323" customFormat="1" x14ac:dyDescent="0.2">
      <c r="A284" s="324"/>
      <c r="B284" s="356"/>
      <c r="C284" s="326"/>
      <c r="D284" s="327"/>
      <c r="E284" s="324"/>
      <c r="F284" s="328"/>
      <c r="G284" s="329"/>
      <c r="I284" s="308"/>
    </row>
    <row r="285" spans="1:9" s="323" customFormat="1" x14ac:dyDescent="0.2">
      <c r="A285" s="324"/>
      <c r="B285" s="356"/>
      <c r="C285" s="326"/>
      <c r="D285" s="327"/>
      <c r="E285" s="324"/>
      <c r="F285" s="328"/>
      <c r="G285" s="329"/>
      <c r="I285" s="308"/>
    </row>
    <row r="286" spans="1:9" s="323" customFormat="1" x14ac:dyDescent="0.2">
      <c r="A286" s="324"/>
      <c r="B286" s="356"/>
      <c r="C286" s="326"/>
      <c r="D286" s="327"/>
      <c r="E286" s="324"/>
      <c r="F286" s="328"/>
      <c r="G286" s="329"/>
      <c r="I286" s="308"/>
    </row>
    <row r="287" spans="1:9" s="323" customFormat="1" x14ac:dyDescent="0.2">
      <c r="A287" s="324"/>
      <c r="B287" s="356"/>
      <c r="C287" s="326"/>
      <c r="D287" s="327"/>
      <c r="E287" s="324"/>
      <c r="F287" s="328"/>
      <c r="G287" s="329"/>
      <c r="I287" s="308"/>
    </row>
    <row r="288" spans="1:9" s="323" customFormat="1" x14ac:dyDescent="0.2">
      <c r="A288" s="324"/>
      <c r="B288" s="356"/>
      <c r="C288" s="326"/>
      <c r="D288" s="327"/>
      <c r="E288" s="324"/>
      <c r="F288" s="328"/>
      <c r="G288" s="329"/>
      <c r="I288" s="308"/>
    </row>
    <row r="289" spans="1:9" s="323" customFormat="1" x14ac:dyDescent="0.2">
      <c r="A289" s="324"/>
      <c r="B289" s="356"/>
      <c r="C289" s="326"/>
      <c r="D289" s="327"/>
      <c r="E289" s="324"/>
      <c r="F289" s="328"/>
      <c r="G289" s="329"/>
      <c r="I289" s="308"/>
    </row>
    <row r="290" spans="1:9" s="323" customFormat="1" x14ac:dyDescent="0.2">
      <c r="A290" s="324"/>
      <c r="B290" s="356"/>
      <c r="C290" s="326"/>
      <c r="D290" s="327"/>
      <c r="E290" s="324"/>
      <c r="F290" s="328"/>
      <c r="G290" s="329"/>
      <c r="I290" s="308"/>
    </row>
    <row r="291" spans="1:9" s="323" customFormat="1" x14ac:dyDescent="0.2">
      <c r="A291" s="324"/>
      <c r="B291" s="356"/>
      <c r="C291" s="326"/>
      <c r="D291" s="327"/>
      <c r="E291" s="324"/>
      <c r="F291" s="328"/>
      <c r="G291" s="329"/>
      <c r="I291" s="308"/>
    </row>
    <row r="292" spans="1:9" s="323" customFormat="1" x14ac:dyDescent="0.2">
      <c r="A292" s="324"/>
      <c r="B292" s="356"/>
      <c r="C292" s="326"/>
      <c r="D292" s="327"/>
      <c r="E292" s="324"/>
      <c r="F292" s="328"/>
      <c r="G292" s="329"/>
      <c r="I292" s="308"/>
    </row>
    <row r="293" spans="1:9" s="323" customFormat="1" x14ac:dyDescent="0.2">
      <c r="A293" s="324"/>
      <c r="B293" s="356"/>
      <c r="C293" s="326"/>
      <c r="D293" s="327"/>
      <c r="E293" s="324"/>
      <c r="F293" s="328"/>
      <c r="G293" s="329"/>
      <c r="I293" s="308"/>
    </row>
    <row r="294" spans="1:9" s="323" customFormat="1" x14ac:dyDescent="0.2">
      <c r="A294" s="324"/>
      <c r="B294" s="356"/>
      <c r="C294" s="326"/>
      <c r="D294" s="327"/>
      <c r="E294" s="324"/>
      <c r="F294" s="328"/>
      <c r="G294" s="329"/>
      <c r="I294" s="308"/>
    </row>
    <row r="295" spans="1:9" s="323" customFormat="1" x14ac:dyDescent="0.2">
      <c r="A295" s="324"/>
      <c r="B295" s="356"/>
      <c r="C295" s="326"/>
      <c r="D295" s="327"/>
      <c r="E295" s="324"/>
      <c r="F295" s="328"/>
      <c r="G295" s="329"/>
      <c r="I295" s="308"/>
    </row>
    <row r="296" spans="1:9" s="323" customFormat="1" x14ac:dyDescent="0.2">
      <c r="A296" s="324"/>
      <c r="B296" s="356"/>
      <c r="C296" s="326"/>
      <c r="D296" s="327"/>
      <c r="E296" s="324"/>
      <c r="F296" s="328"/>
      <c r="G296" s="329"/>
      <c r="I296" s="308"/>
    </row>
    <row r="297" spans="1:9" s="323" customFormat="1" x14ac:dyDescent="0.2">
      <c r="A297" s="324"/>
      <c r="B297" s="356"/>
      <c r="C297" s="326"/>
      <c r="D297" s="327"/>
      <c r="E297" s="324"/>
      <c r="F297" s="328"/>
      <c r="G297" s="329"/>
      <c r="I297" s="308"/>
    </row>
    <row r="298" spans="1:9" s="323" customFormat="1" x14ac:dyDescent="0.2">
      <c r="A298" s="324"/>
      <c r="B298" s="356"/>
      <c r="C298" s="326"/>
      <c r="D298" s="327"/>
      <c r="E298" s="324"/>
      <c r="F298" s="328"/>
      <c r="G298" s="329"/>
      <c r="I298" s="308"/>
    </row>
    <row r="299" spans="1:9" s="323" customFormat="1" x14ac:dyDescent="0.2">
      <c r="A299" s="324"/>
      <c r="B299" s="356"/>
      <c r="C299" s="326"/>
      <c r="D299" s="327"/>
      <c r="E299" s="324"/>
      <c r="F299" s="328"/>
      <c r="G299" s="329"/>
      <c r="I299" s="308"/>
    </row>
    <row r="300" spans="1:9" s="323" customFormat="1" x14ac:dyDescent="0.2">
      <c r="A300" s="346"/>
      <c r="B300" s="356"/>
      <c r="C300" s="326"/>
      <c r="D300" s="327"/>
      <c r="E300" s="324"/>
      <c r="F300" s="328"/>
      <c r="G300" s="329"/>
      <c r="I300" s="308"/>
    </row>
    <row r="301" spans="1:9" s="323" customFormat="1" x14ac:dyDescent="0.2">
      <c r="A301" s="336"/>
      <c r="B301" s="337"/>
      <c r="C301" s="338"/>
      <c r="D301" s="339"/>
      <c r="E301" s="340"/>
      <c r="F301" s="341"/>
      <c r="G301" s="342"/>
      <c r="I301" s="308"/>
    </row>
    <row r="302" spans="1:9" s="323" customFormat="1" x14ac:dyDescent="0.2">
      <c r="A302" s="343"/>
      <c r="D302" s="339"/>
      <c r="E302" s="340"/>
      <c r="F302" s="341"/>
      <c r="G302" s="344"/>
      <c r="I302" s="308"/>
    </row>
    <row r="303" spans="1:9" s="323" customFormat="1" x14ac:dyDescent="0.2">
      <c r="A303" s="324"/>
      <c r="B303" s="356"/>
      <c r="C303" s="326"/>
      <c r="D303" s="327"/>
      <c r="E303" s="324"/>
      <c r="F303" s="328"/>
      <c r="G303" s="329"/>
      <c r="I303" s="308"/>
    </row>
    <row r="304" spans="1:9" s="323" customFormat="1" x14ac:dyDescent="0.2">
      <c r="A304" s="324"/>
      <c r="B304" s="356"/>
      <c r="C304" s="326"/>
      <c r="D304" s="327"/>
      <c r="E304" s="324"/>
      <c r="F304" s="328"/>
      <c r="G304" s="329"/>
      <c r="I304" s="308"/>
    </row>
    <row r="305" spans="1:9" s="323" customFormat="1" x14ac:dyDescent="0.2">
      <c r="A305" s="324"/>
      <c r="B305" s="356"/>
      <c r="C305" s="326"/>
      <c r="D305" s="327"/>
      <c r="E305" s="324"/>
      <c r="F305" s="328"/>
      <c r="G305" s="329"/>
      <c r="I305" s="308"/>
    </row>
    <row r="306" spans="1:9" s="323" customFormat="1" x14ac:dyDescent="0.2">
      <c r="A306" s="324"/>
      <c r="B306" s="356"/>
      <c r="C306" s="326"/>
      <c r="D306" s="327"/>
      <c r="E306" s="324"/>
      <c r="F306" s="328"/>
      <c r="G306" s="329"/>
      <c r="I306" s="308"/>
    </row>
    <row r="307" spans="1:9" s="323" customFormat="1" x14ac:dyDescent="0.2">
      <c r="A307" s="324"/>
      <c r="B307" s="356"/>
      <c r="C307" s="326"/>
      <c r="D307" s="327"/>
      <c r="E307" s="324"/>
      <c r="F307" s="328"/>
      <c r="G307" s="329"/>
      <c r="I307" s="308"/>
    </row>
    <row r="308" spans="1:9" s="323" customFormat="1" x14ac:dyDescent="0.2">
      <c r="A308" s="324"/>
      <c r="B308" s="356"/>
      <c r="C308" s="326"/>
      <c r="D308" s="327"/>
      <c r="E308" s="324"/>
      <c r="F308" s="328"/>
      <c r="G308" s="329"/>
      <c r="I308" s="308"/>
    </row>
    <row r="309" spans="1:9" s="323" customFormat="1" x14ac:dyDescent="0.2">
      <c r="A309" s="324"/>
      <c r="B309" s="356"/>
      <c r="C309" s="326"/>
      <c r="D309" s="327"/>
      <c r="E309" s="324"/>
      <c r="F309" s="328"/>
      <c r="G309" s="329"/>
      <c r="I309" s="308"/>
    </row>
    <row r="310" spans="1:9" s="323" customFormat="1" x14ac:dyDescent="0.2">
      <c r="A310" s="324"/>
      <c r="B310" s="356"/>
      <c r="C310" s="326"/>
      <c r="D310" s="327"/>
      <c r="E310" s="324"/>
      <c r="F310" s="328"/>
      <c r="G310" s="329"/>
      <c r="I310" s="308"/>
    </row>
    <row r="311" spans="1:9" s="323" customFormat="1" x14ac:dyDescent="0.2">
      <c r="A311" s="324"/>
      <c r="B311" s="356"/>
      <c r="C311" s="326"/>
      <c r="D311" s="327"/>
      <c r="E311" s="324"/>
      <c r="F311" s="328"/>
      <c r="G311" s="329"/>
      <c r="I311" s="308"/>
    </row>
    <row r="312" spans="1:9" s="323" customFormat="1" x14ac:dyDescent="0.2">
      <c r="A312" s="346"/>
      <c r="B312" s="356"/>
      <c r="C312" s="326"/>
      <c r="D312" s="327"/>
      <c r="E312" s="324"/>
      <c r="F312" s="328"/>
      <c r="G312" s="329"/>
      <c r="I312" s="308"/>
    </row>
    <row r="313" spans="1:9" s="323" customFormat="1" x14ac:dyDescent="0.2">
      <c r="A313" s="336"/>
      <c r="B313" s="337"/>
      <c r="C313" s="338"/>
      <c r="D313" s="339"/>
      <c r="E313" s="340"/>
      <c r="F313" s="341"/>
      <c r="G313" s="342"/>
      <c r="I313" s="308"/>
    </row>
    <row r="314" spans="1:9" s="323" customFormat="1" x14ac:dyDescent="0.2">
      <c r="A314" s="343"/>
      <c r="D314" s="339"/>
      <c r="E314" s="340"/>
      <c r="F314" s="341"/>
      <c r="G314" s="344"/>
      <c r="I314" s="308"/>
    </row>
    <row r="315" spans="1:9" s="323" customFormat="1" x14ac:dyDescent="0.2">
      <c r="A315" s="324"/>
      <c r="B315" s="356"/>
      <c r="C315" s="326"/>
      <c r="D315" s="327"/>
      <c r="E315" s="324"/>
      <c r="F315" s="328"/>
      <c r="G315" s="329"/>
      <c r="I315" s="308"/>
    </row>
    <row r="316" spans="1:9" s="323" customFormat="1" x14ac:dyDescent="0.2">
      <c r="A316" s="324"/>
      <c r="B316" s="356"/>
      <c r="C316" s="326"/>
      <c r="D316" s="327"/>
      <c r="E316" s="324"/>
      <c r="F316" s="328"/>
      <c r="G316" s="329"/>
      <c r="I316" s="308"/>
    </row>
    <row r="317" spans="1:9" s="323" customFormat="1" x14ac:dyDescent="0.2">
      <c r="A317" s="324"/>
      <c r="B317" s="356"/>
      <c r="C317" s="326"/>
      <c r="D317" s="327"/>
      <c r="E317" s="324"/>
      <c r="F317" s="328"/>
      <c r="G317" s="329"/>
      <c r="I317" s="308"/>
    </row>
    <row r="318" spans="1:9" s="323" customFormat="1" x14ac:dyDescent="0.2">
      <c r="A318" s="324"/>
      <c r="B318" s="356"/>
      <c r="C318" s="326"/>
      <c r="D318" s="327"/>
      <c r="E318" s="324"/>
      <c r="F318" s="328"/>
      <c r="G318" s="329"/>
      <c r="I318" s="308"/>
    </row>
    <row r="319" spans="1:9" s="323" customFormat="1" x14ac:dyDescent="0.2">
      <c r="A319" s="324"/>
      <c r="B319" s="356"/>
      <c r="C319" s="326"/>
      <c r="D319" s="327"/>
      <c r="E319" s="324"/>
      <c r="F319" s="328"/>
      <c r="G319" s="329"/>
      <c r="I319" s="308"/>
    </row>
    <row r="320" spans="1:9" s="323" customFormat="1" x14ac:dyDescent="0.2">
      <c r="A320" s="324"/>
      <c r="B320" s="356"/>
      <c r="C320" s="326"/>
      <c r="D320" s="327"/>
      <c r="E320" s="324"/>
      <c r="F320" s="328"/>
      <c r="G320" s="329"/>
      <c r="I320" s="308"/>
    </row>
    <row r="321" spans="1:9" s="323" customFormat="1" x14ac:dyDescent="0.2">
      <c r="A321" s="324"/>
      <c r="B321" s="356"/>
      <c r="C321" s="326"/>
      <c r="D321" s="327"/>
      <c r="E321" s="324"/>
      <c r="F321" s="328"/>
      <c r="G321" s="329"/>
      <c r="I321" s="308"/>
    </row>
    <row r="322" spans="1:9" s="323" customFormat="1" x14ac:dyDescent="0.2">
      <c r="A322" s="324"/>
      <c r="B322" s="356"/>
      <c r="C322" s="326"/>
      <c r="D322" s="327"/>
      <c r="E322" s="324"/>
      <c r="F322" s="328"/>
      <c r="G322" s="329"/>
      <c r="I322" s="308"/>
    </row>
    <row r="323" spans="1:9" s="323" customFormat="1" x14ac:dyDescent="0.2">
      <c r="A323" s="346"/>
      <c r="B323" s="356"/>
      <c r="C323" s="326"/>
      <c r="D323" s="327"/>
      <c r="E323" s="324"/>
      <c r="F323" s="328"/>
      <c r="G323" s="329"/>
      <c r="I323" s="308"/>
    </row>
    <row r="324" spans="1:9" s="323" customFormat="1" x14ac:dyDescent="0.2">
      <c r="A324" s="336"/>
      <c r="B324" s="337"/>
      <c r="C324" s="338"/>
      <c r="D324" s="339"/>
      <c r="E324" s="340"/>
      <c r="F324" s="341"/>
      <c r="G324" s="342"/>
      <c r="I324" s="308"/>
    </row>
    <row r="325" spans="1:9" s="323" customFormat="1" x14ac:dyDescent="0.2">
      <c r="A325" s="343"/>
      <c r="D325" s="339"/>
      <c r="E325" s="340"/>
      <c r="F325" s="341"/>
      <c r="G325" s="344"/>
      <c r="I325" s="308"/>
    </row>
    <row r="326" spans="1:9" s="323" customFormat="1" x14ac:dyDescent="0.2">
      <c r="A326" s="324"/>
      <c r="B326" s="356"/>
      <c r="C326" s="326"/>
      <c r="D326" s="327"/>
      <c r="E326" s="324"/>
      <c r="F326" s="328"/>
      <c r="G326" s="329"/>
      <c r="I326" s="308"/>
    </row>
    <row r="327" spans="1:9" s="323" customFormat="1" x14ac:dyDescent="0.2">
      <c r="A327" s="324"/>
      <c r="B327" s="356"/>
      <c r="C327" s="326"/>
      <c r="D327" s="327"/>
      <c r="E327" s="324"/>
      <c r="F327" s="328"/>
      <c r="G327" s="329"/>
      <c r="I327" s="308"/>
    </row>
    <row r="328" spans="1:9" s="323" customFormat="1" x14ac:dyDescent="0.2">
      <c r="A328" s="324"/>
      <c r="B328" s="356"/>
      <c r="C328" s="326"/>
      <c r="D328" s="327"/>
      <c r="E328" s="324"/>
      <c r="F328" s="328"/>
      <c r="G328" s="329"/>
      <c r="I328" s="308"/>
    </row>
    <row r="329" spans="1:9" s="323" customFormat="1" x14ac:dyDescent="0.2">
      <c r="A329" s="324"/>
      <c r="B329" s="356"/>
      <c r="C329" s="326"/>
      <c r="D329" s="327"/>
      <c r="E329" s="324"/>
      <c r="F329" s="328"/>
      <c r="G329" s="329"/>
      <c r="I329" s="308"/>
    </row>
    <row r="330" spans="1:9" s="323" customFormat="1" x14ac:dyDescent="0.2">
      <c r="A330" s="324"/>
      <c r="B330" s="356"/>
      <c r="C330" s="326"/>
      <c r="D330" s="327"/>
      <c r="E330" s="324"/>
      <c r="F330" s="328"/>
      <c r="G330" s="329"/>
      <c r="I330" s="308"/>
    </row>
    <row r="331" spans="1:9" s="323" customFormat="1" x14ac:dyDescent="0.2">
      <c r="A331" s="324"/>
      <c r="B331" s="356"/>
      <c r="C331" s="326"/>
      <c r="D331" s="327"/>
      <c r="E331" s="324"/>
      <c r="F331" s="328"/>
      <c r="G331" s="329"/>
      <c r="I331" s="308"/>
    </row>
    <row r="332" spans="1:9" s="323" customFormat="1" x14ac:dyDescent="0.2">
      <c r="A332" s="324"/>
      <c r="B332" s="356"/>
      <c r="C332" s="326"/>
      <c r="D332" s="327"/>
      <c r="E332" s="324"/>
      <c r="F332" s="328"/>
      <c r="G332" s="329"/>
      <c r="I332" s="308"/>
    </row>
    <row r="333" spans="1:9" s="323" customFormat="1" x14ac:dyDescent="0.2">
      <c r="A333" s="324"/>
      <c r="B333" s="356"/>
      <c r="C333" s="326"/>
      <c r="D333" s="327"/>
      <c r="E333" s="324"/>
      <c r="F333" s="328"/>
      <c r="G333" s="329"/>
      <c r="I333" s="308"/>
    </row>
    <row r="334" spans="1:9" s="323" customFormat="1" x14ac:dyDescent="0.2">
      <c r="A334" s="324"/>
      <c r="B334" s="356"/>
      <c r="C334" s="326"/>
      <c r="D334" s="327"/>
      <c r="E334" s="324"/>
      <c r="F334" s="328"/>
      <c r="G334" s="329"/>
      <c r="I334" s="308"/>
    </row>
    <row r="335" spans="1:9" s="323" customFormat="1" x14ac:dyDescent="0.2">
      <c r="A335" s="346"/>
      <c r="B335" s="356"/>
      <c r="C335" s="326"/>
      <c r="D335" s="327"/>
      <c r="E335" s="324"/>
      <c r="F335" s="328"/>
      <c r="G335" s="329"/>
      <c r="I335" s="308"/>
    </row>
    <row r="336" spans="1:9" s="323" customFormat="1" x14ac:dyDescent="0.2">
      <c r="A336" s="336"/>
      <c r="B336" s="337"/>
      <c r="C336" s="338"/>
      <c r="D336" s="339"/>
      <c r="E336" s="340"/>
      <c r="F336" s="341"/>
      <c r="G336" s="342"/>
      <c r="I336" s="308"/>
    </row>
    <row r="337" spans="1:9" s="323" customFormat="1" x14ac:dyDescent="0.2">
      <c r="A337" s="343"/>
      <c r="D337" s="339"/>
      <c r="E337" s="340"/>
      <c r="F337" s="341"/>
      <c r="G337" s="344"/>
      <c r="I337" s="308"/>
    </row>
    <row r="338" spans="1:9" s="323" customFormat="1" x14ac:dyDescent="0.2">
      <c r="A338" s="324"/>
      <c r="B338" s="356"/>
      <c r="C338" s="326"/>
      <c r="D338" s="327"/>
      <c r="E338" s="324"/>
      <c r="F338" s="328"/>
      <c r="G338" s="329"/>
      <c r="I338" s="308"/>
    </row>
    <row r="339" spans="1:9" s="323" customFormat="1" x14ac:dyDescent="0.2">
      <c r="A339" s="324"/>
      <c r="B339" s="356"/>
      <c r="C339" s="326"/>
      <c r="D339" s="327"/>
      <c r="E339" s="324"/>
      <c r="F339" s="328"/>
      <c r="G339" s="329"/>
      <c r="I339" s="308"/>
    </row>
    <row r="340" spans="1:9" s="323" customFormat="1" x14ac:dyDescent="0.2">
      <c r="A340" s="324"/>
      <c r="B340" s="356"/>
      <c r="C340" s="326"/>
      <c r="D340" s="327"/>
      <c r="E340" s="324"/>
      <c r="F340" s="328"/>
      <c r="G340" s="329"/>
      <c r="I340" s="308"/>
    </row>
    <row r="341" spans="1:9" s="323" customFormat="1" x14ac:dyDescent="0.2">
      <c r="A341" s="324"/>
      <c r="B341" s="356"/>
      <c r="C341" s="326"/>
      <c r="D341" s="327"/>
      <c r="E341" s="324"/>
      <c r="F341" s="328"/>
      <c r="G341" s="329"/>
      <c r="I341" s="308"/>
    </row>
    <row r="342" spans="1:9" s="323" customFormat="1" x14ac:dyDescent="0.2">
      <c r="A342" s="324"/>
      <c r="B342" s="356"/>
      <c r="C342" s="326"/>
      <c r="D342" s="327"/>
      <c r="E342" s="324"/>
      <c r="F342" s="328"/>
      <c r="G342" s="329"/>
      <c r="I342" s="308"/>
    </row>
    <row r="343" spans="1:9" s="323" customFormat="1" x14ac:dyDescent="0.2">
      <c r="A343" s="324"/>
      <c r="B343" s="356"/>
      <c r="C343" s="326"/>
      <c r="D343" s="327"/>
      <c r="E343" s="324"/>
      <c r="F343" s="328"/>
      <c r="G343" s="329"/>
      <c r="I343" s="308"/>
    </row>
    <row r="344" spans="1:9" s="323" customFormat="1" x14ac:dyDescent="0.2">
      <c r="A344" s="324"/>
      <c r="B344" s="356"/>
      <c r="C344" s="326"/>
      <c r="D344" s="327"/>
      <c r="E344" s="324"/>
      <c r="F344" s="328"/>
      <c r="G344" s="329"/>
      <c r="I344" s="308"/>
    </row>
    <row r="345" spans="1:9" s="323" customFormat="1" x14ac:dyDescent="0.2">
      <c r="A345" s="324"/>
      <c r="B345" s="356"/>
      <c r="C345" s="326"/>
      <c r="D345" s="327"/>
      <c r="E345" s="324"/>
      <c r="F345" s="328"/>
      <c r="G345" s="329"/>
      <c r="I345" s="308"/>
    </row>
    <row r="346" spans="1:9" s="323" customFormat="1" x14ac:dyDescent="0.2">
      <c r="A346" s="324"/>
      <c r="B346" s="356"/>
      <c r="C346" s="326"/>
      <c r="D346" s="327"/>
      <c r="E346" s="324"/>
      <c r="F346" s="328"/>
      <c r="G346" s="329"/>
      <c r="I346" s="308"/>
    </row>
    <row r="347" spans="1:9" s="323" customFormat="1" x14ac:dyDescent="0.2">
      <c r="A347" s="324"/>
      <c r="B347" s="356"/>
      <c r="C347" s="326"/>
      <c r="D347" s="327"/>
      <c r="E347" s="324"/>
      <c r="F347" s="328"/>
      <c r="G347" s="329"/>
      <c r="I347" s="308"/>
    </row>
    <row r="348" spans="1:9" s="323" customFormat="1" x14ac:dyDescent="0.2">
      <c r="A348" s="324"/>
      <c r="B348" s="356"/>
      <c r="C348" s="326"/>
      <c r="D348" s="327"/>
      <c r="E348" s="324"/>
      <c r="F348" s="328"/>
      <c r="G348" s="329"/>
      <c r="I348" s="308"/>
    </row>
    <row r="349" spans="1:9" s="323" customFormat="1" x14ac:dyDescent="0.2">
      <c r="A349" s="324"/>
      <c r="B349" s="356"/>
      <c r="C349" s="326"/>
      <c r="D349" s="327"/>
      <c r="E349" s="324"/>
      <c r="F349" s="328"/>
      <c r="G349" s="329"/>
      <c r="I349" s="308"/>
    </row>
    <row r="350" spans="1:9" s="323" customFormat="1" x14ac:dyDescent="0.2">
      <c r="A350" s="324"/>
      <c r="B350" s="356"/>
      <c r="C350" s="326"/>
      <c r="D350" s="327"/>
      <c r="E350" s="324"/>
      <c r="F350" s="328"/>
      <c r="G350" s="329"/>
      <c r="I350" s="308"/>
    </row>
    <row r="351" spans="1:9" s="323" customFormat="1" x14ac:dyDescent="0.2">
      <c r="A351" s="324"/>
      <c r="B351" s="356"/>
      <c r="C351" s="326"/>
      <c r="D351" s="327"/>
      <c r="E351" s="324"/>
      <c r="F351" s="328"/>
      <c r="G351" s="329"/>
      <c r="I351" s="308"/>
    </row>
    <row r="352" spans="1:9" s="323" customFormat="1" x14ac:dyDescent="0.2">
      <c r="A352" s="324"/>
      <c r="B352" s="356"/>
      <c r="C352" s="326"/>
      <c r="D352" s="327"/>
      <c r="E352" s="324"/>
      <c r="F352" s="328"/>
      <c r="G352" s="329"/>
      <c r="I352" s="308"/>
    </row>
    <row r="353" spans="1:9" s="323" customFormat="1" x14ac:dyDescent="0.2">
      <c r="A353" s="324"/>
      <c r="B353" s="356"/>
      <c r="C353" s="326"/>
      <c r="D353" s="327"/>
      <c r="E353" s="324"/>
      <c r="F353" s="328"/>
      <c r="G353" s="329"/>
      <c r="I353" s="308"/>
    </row>
    <row r="354" spans="1:9" s="323" customFormat="1" x14ac:dyDescent="0.2">
      <c r="A354" s="324"/>
      <c r="B354" s="356"/>
      <c r="C354" s="326"/>
      <c r="D354" s="327"/>
      <c r="E354" s="324"/>
      <c r="F354" s="328"/>
      <c r="G354" s="329"/>
      <c r="I354" s="308"/>
    </row>
    <row r="355" spans="1:9" s="323" customFormat="1" x14ac:dyDescent="0.2">
      <c r="A355" s="324"/>
      <c r="B355" s="356"/>
      <c r="C355" s="326"/>
      <c r="D355" s="327"/>
      <c r="E355" s="324"/>
      <c r="F355" s="328"/>
      <c r="G355" s="329"/>
      <c r="I355" s="308"/>
    </row>
    <row r="356" spans="1:9" s="323" customFormat="1" x14ac:dyDescent="0.2">
      <c r="A356" s="324"/>
      <c r="B356" s="356"/>
      <c r="C356" s="326"/>
      <c r="D356" s="327"/>
      <c r="E356" s="324"/>
      <c r="F356" s="328"/>
      <c r="G356" s="329"/>
      <c r="I356" s="308"/>
    </row>
    <row r="357" spans="1:9" s="323" customFormat="1" x14ac:dyDescent="0.2">
      <c r="A357" s="324"/>
      <c r="B357" s="356"/>
      <c r="C357" s="326"/>
      <c r="D357" s="327"/>
      <c r="E357" s="324"/>
      <c r="F357" s="328"/>
      <c r="G357" s="329"/>
      <c r="I357" s="308"/>
    </row>
    <row r="358" spans="1:9" s="323" customFormat="1" x14ac:dyDescent="0.2">
      <c r="A358" s="324"/>
      <c r="B358" s="356"/>
      <c r="C358" s="326"/>
      <c r="D358" s="327"/>
      <c r="E358" s="324"/>
      <c r="F358" s="328"/>
      <c r="G358" s="329"/>
      <c r="I358" s="308"/>
    </row>
    <row r="359" spans="1:9" s="323" customFormat="1" x14ac:dyDescent="0.2">
      <c r="A359" s="324"/>
      <c r="B359" s="356"/>
      <c r="C359" s="326"/>
      <c r="D359" s="327"/>
      <c r="E359" s="324"/>
      <c r="F359" s="328"/>
      <c r="G359" s="329"/>
      <c r="I359" s="308"/>
    </row>
    <row r="360" spans="1:9" s="323" customFormat="1" x14ac:dyDescent="0.2">
      <c r="A360" s="324"/>
      <c r="B360" s="356"/>
      <c r="C360" s="326"/>
      <c r="D360" s="327"/>
      <c r="E360" s="324"/>
      <c r="F360" s="328"/>
      <c r="G360" s="329"/>
      <c r="I360" s="308"/>
    </row>
    <row r="361" spans="1:9" s="323" customFormat="1" x14ac:dyDescent="0.2">
      <c r="A361" s="324"/>
      <c r="B361" s="356"/>
      <c r="C361" s="326"/>
      <c r="D361" s="327"/>
      <c r="E361" s="324"/>
      <c r="F361" s="328"/>
      <c r="G361" s="329"/>
      <c r="I361" s="308"/>
    </row>
    <row r="362" spans="1:9" s="323" customFormat="1" x14ac:dyDescent="0.2">
      <c r="A362" s="346"/>
      <c r="B362" s="356"/>
      <c r="C362" s="326"/>
      <c r="D362" s="327"/>
      <c r="E362" s="324"/>
      <c r="F362" s="328"/>
      <c r="G362" s="329"/>
      <c r="I362" s="308"/>
    </row>
    <row r="363" spans="1:9" s="323" customFormat="1" x14ac:dyDescent="0.2">
      <c r="A363" s="336"/>
      <c r="B363" s="337"/>
      <c r="C363" s="338"/>
      <c r="D363" s="339"/>
      <c r="E363" s="340"/>
      <c r="F363" s="341"/>
      <c r="G363" s="342"/>
      <c r="I363" s="308"/>
    </row>
    <row r="364" spans="1:9" s="323" customFormat="1" x14ac:dyDescent="0.2">
      <c r="A364" s="343"/>
      <c r="D364" s="339"/>
      <c r="E364" s="340"/>
      <c r="F364" s="341"/>
      <c r="G364" s="344"/>
      <c r="I364" s="308"/>
    </row>
    <row r="365" spans="1:9" s="323" customFormat="1" x14ac:dyDescent="0.2">
      <c r="A365" s="324"/>
      <c r="B365" s="356"/>
      <c r="C365" s="326"/>
      <c r="D365" s="327"/>
      <c r="E365" s="324"/>
      <c r="F365" s="328"/>
      <c r="G365" s="329"/>
      <c r="I365" s="308"/>
    </row>
    <row r="366" spans="1:9" s="323" customFormat="1" x14ac:dyDescent="0.2">
      <c r="A366" s="324"/>
      <c r="B366" s="356"/>
      <c r="C366" s="326"/>
      <c r="D366" s="327"/>
      <c r="E366" s="324"/>
      <c r="F366" s="328"/>
      <c r="G366" s="329"/>
      <c r="I366" s="308"/>
    </row>
    <row r="367" spans="1:9" s="323" customFormat="1" x14ac:dyDescent="0.2">
      <c r="A367" s="324"/>
      <c r="B367" s="356"/>
      <c r="C367" s="326"/>
      <c r="D367" s="327"/>
      <c r="E367" s="324"/>
      <c r="F367" s="328"/>
      <c r="G367" s="329"/>
      <c r="I367" s="308"/>
    </row>
    <row r="368" spans="1:9" s="323" customFormat="1" x14ac:dyDescent="0.2">
      <c r="A368" s="324"/>
      <c r="B368" s="356"/>
      <c r="C368" s="326"/>
      <c r="D368" s="327"/>
      <c r="E368" s="324"/>
      <c r="F368" s="328"/>
      <c r="G368" s="329"/>
      <c r="I368" s="308"/>
    </row>
    <row r="369" spans="1:9" s="323" customFormat="1" x14ac:dyDescent="0.2">
      <c r="A369" s="324"/>
      <c r="B369" s="356"/>
      <c r="C369" s="326"/>
      <c r="D369" s="327"/>
      <c r="E369" s="324"/>
      <c r="F369" s="328"/>
      <c r="G369" s="329"/>
      <c r="I369" s="308"/>
    </row>
    <row r="370" spans="1:9" s="323" customFormat="1" x14ac:dyDescent="0.2">
      <c r="A370" s="324"/>
      <c r="B370" s="356"/>
      <c r="C370" s="326"/>
      <c r="D370" s="327"/>
      <c r="E370" s="324"/>
      <c r="F370" s="328"/>
      <c r="G370" s="329"/>
      <c r="I370" s="308"/>
    </row>
    <row r="371" spans="1:9" s="323" customFormat="1" x14ac:dyDescent="0.2">
      <c r="A371" s="324"/>
      <c r="B371" s="356"/>
      <c r="C371" s="326"/>
      <c r="D371" s="327"/>
      <c r="E371" s="324"/>
      <c r="F371" s="328"/>
      <c r="G371" s="329"/>
      <c r="I371" s="308"/>
    </row>
    <row r="372" spans="1:9" s="323" customFormat="1" x14ac:dyDescent="0.2">
      <c r="A372" s="324"/>
      <c r="B372" s="356"/>
      <c r="C372" s="326"/>
      <c r="D372" s="327"/>
      <c r="E372" s="324"/>
      <c r="F372" s="328"/>
      <c r="G372" s="329"/>
      <c r="I372" s="308"/>
    </row>
    <row r="373" spans="1:9" s="323" customFormat="1" x14ac:dyDescent="0.2">
      <c r="A373" s="324"/>
      <c r="B373" s="356"/>
      <c r="C373" s="326"/>
      <c r="D373" s="327"/>
      <c r="E373" s="324"/>
      <c r="F373" s="328"/>
      <c r="G373" s="329"/>
      <c r="I373" s="308"/>
    </row>
    <row r="374" spans="1:9" s="323" customFormat="1" x14ac:dyDescent="0.2">
      <c r="A374" s="324"/>
      <c r="B374" s="356"/>
      <c r="C374" s="326"/>
      <c r="D374" s="327"/>
      <c r="E374" s="324"/>
      <c r="F374" s="328"/>
      <c r="G374" s="329"/>
      <c r="I374" s="308"/>
    </row>
    <row r="375" spans="1:9" s="323" customFormat="1" x14ac:dyDescent="0.2">
      <c r="A375" s="324"/>
      <c r="B375" s="356"/>
      <c r="C375" s="326"/>
      <c r="D375" s="327"/>
      <c r="E375" s="324"/>
      <c r="F375" s="328"/>
      <c r="G375" s="329"/>
      <c r="I375" s="308"/>
    </row>
    <row r="376" spans="1:9" s="323" customFormat="1" x14ac:dyDescent="0.2">
      <c r="A376" s="324"/>
      <c r="B376" s="356"/>
      <c r="C376" s="326"/>
      <c r="D376" s="327"/>
      <c r="E376" s="324"/>
      <c r="F376" s="328"/>
      <c r="G376" s="329"/>
      <c r="I376" s="308"/>
    </row>
    <row r="377" spans="1:9" s="323" customFormat="1" x14ac:dyDescent="0.2">
      <c r="A377" s="324"/>
      <c r="B377" s="356"/>
      <c r="C377" s="326"/>
      <c r="D377" s="327"/>
      <c r="E377" s="324"/>
      <c r="F377" s="328"/>
      <c r="G377" s="329"/>
      <c r="I377" s="308"/>
    </row>
    <row r="378" spans="1:9" s="323" customFormat="1" x14ac:dyDescent="0.2">
      <c r="A378" s="324"/>
      <c r="B378" s="356"/>
      <c r="C378" s="326"/>
      <c r="D378" s="327"/>
      <c r="E378" s="324"/>
      <c r="F378" s="328"/>
      <c r="G378" s="329"/>
      <c r="I378" s="308"/>
    </row>
    <row r="379" spans="1:9" s="323" customFormat="1" x14ac:dyDescent="0.2">
      <c r="A379" s="324"/>
      <c r="B379" s="356"/>
      <c r="C379" s="326"/>
      <c r="D379" s="327"/>
      <c r="E379" s="324"/>
      <c r="F379" s="328"/>
      <c r="G379" s="329"/>
      <c r="I379" s="308"/>
    </row>
    <row r="380" spans="1:9" s="323" customFormat="1" x14ac:dyDescent="0.2">
      <c r="A380" s="324"/>
      <c r="B380" s="356"/>
      <c r="C380" s="326"/>
      <c r="D380" s="327"/>
      <c r="E380" s="324"/>
      <c r="F380" s="328"/>
      <c r="G380" s="329"/>
      <c r="I380" s="308"/>
    </row>
    <row r="381" spans="1:9" s="323" customFormat="1" x14ac:dyDescent="0.2">
      <c r="A381" s="324"/>
      <c r="B381" s="356"/>
      <c r="C381" s="326"/>
      <c r="D381" s="327"/>
      <c r="E381" s="324"/>
      <c r="F381" s="328"/>
      <c r="G381" s="329"/>
      <c r="I381" s="308"/>
    </row>
    <row r="382" spans="1:9" s="323" customFormat="1" x14ac:dyDescent="0.2">
      <c r="A382" s="324"/>
      <c r="B382" s="356"/>
      <c r="C382" s="326"/>
      <c r="D382" s="327"/>
      <c r="E382" s="324"/>
      <c r="F382" s="328"/>
      <c r="G382" s="329"/>
      <c r="I382" s="308"/>
    </row>
    <row r="383" spans="1:9" s="323" customFormat="1" x14ac:dyDescent="0.2">
      <c r="A383" s="324"/>
      <c r="B383" s="356"/>
      <c r="C383" s="326"/>
      <c r="D383" s="327"/>
      <c r="E383" s="324"/>
      <c r="F383" s="328"/>
      <c r="G383" s="329"/>
      <c r="I383" s="308"/>
    </row>
    <row r="384" spans="1:9" s="323" customFormat="1" x14ac:dyDescent="0.2">
      <c r="A384" s="324"/>
      <c r="B384" s="356"/>
      <c r="C384" s="326"/>
      <c r="D384" s="327"/>
      <c r="E384" s="324"/>
      <c r="F384" s="328"/>
      <c r="G384" s="329"/>
      <c r="I384" s="308"/>
    </row>
    <row r="385" spans="1:9" s="323" customFormat="1" x14ac:dyDescent="0.2">
      <c r="A385" s="324"/>
      <c r="B385" s="356"/>
      <c r="C385" s="326"/>
      <c r="D385" s="327"/>
      <c r="E385" s="324"/>
      <c r="F385" s="328"/>
      <c r="G385" s="329"/>
      <c r="I385" s="308"/>
    </row>
    <row r="386" spans="1:9" s="323" customFormat="1" x14ac:dyDescent="0.2">
      <c r="A386" s="324"/>
      <c r="B386" s="356"/>
      <c r="C386" s="326"/>
      <c r="D386" s="327"/>
      <c r="E386" s="324"/>
      <c r="F386" s="328"/>
      <c r="G386" s="329"/>
      <c r="I386" s="308"/>
    </row>
    <row r="387" spans="1:9" s="323" customFormat="1" x14ac:dyDescent="0.2">
      <c r="A387" s="324"/>
      <c r="B387" s="356"/>
      <c r="C387" s="326"/>
      <c r="D387" s="327"/>
      <c r="E387" s="324"/>
      <c r="F387" s="328"/>
      <c r="G387" s="329"/>
      <c r="I387" s="308"/>
    </row>
    <row r="388" spans="1:9" s="323" customFormat="1" x14ac:dyDescent="0.2">
      <c r="A388" s="324"/>
      <c r="B388" s="356"/>
      <c r="C388" s="326"/>
      <c r="D388" s="327"/>
      <c r="E388" s="324"/>
      <c r="F388" s="328"/>
      <c r="G388" s="329"/>
      <c r="I388" s="308"/>
    </row>
    <row r="389" spans="1:9" s="323" customFormat="1" x14ac:dyDescent="0.2">
      <c r="A389" s="324"/>
      <c r="B389" s="356"/>
      <c r="C389" s="326"/>
      <c r="D389" s="327"/>
      <c r="E389" s="324"/>
      <c r="F389" s="328"/>
      <c r="G389" s="329"/>
      <c r="I389" s="308"/>
    </row>
    <row r="390" spans="1:9" s="323" customFormat="1" x14ac:dyDescent="0.2">
      <c r="A390" s="324"/>
      <c r="B390" s="356"/>
      <c r="C390" s="326"/>
      <c r="D390" s="327"/>
      <c r="E390" s="324"/>
      <c r="F390" s="328"/>
      <c r="G390" s="329"/>
      <c r="I390" s="308"/>
    </row>
    <row r="391" spans="1:9" s="323" customFormat="1" x14ac:dyDescent="0.2">
      <c r="A391" s="324"/>
      <c r="B391" s="356"/>
      <c r="C391" s="326"/>
      <c r="D391" s="327"/>
      <c r="E391" s="324"/>
      <c r="F391" s="328"/>
      <c r="G391" s="329"/>
      <c r="I391" s="308"/>
    </row>
    <row r="392" spans="1:9" s="323" customFormat="1" x14ac:dyDescent="0.2">
      <c r="A392" s="324"/>
      <c r="B392" s="356"/>
      <c r="C392" s="326"/>
      <c r="D392" s="327"/>
      <c r="E392" s="324"/>
      <c r="F392" s="328"/>
      <c r="G392" s="329"/>
      <c r="I392" s="308"/>
    </row>
    <row r="393" spans="1:9" s="323" customFormat="1" x14ac:dyDescent="0.2">
      <c r="A393" s="324"/>
      <c r="B393" s="356"/>
      <c r="C393" s="326"/>
      <c r="D393" s="327"/>
      <c r="E393" s="324"/>
      <c r="F393" s="328"/>
      <c r="G393" s="329"/>
      <c r="I393" s="308"/>
    </row>
    <row r="394" spans="1:9" s="323" customFormat="1" x14ac:dyDescent="0.2">
      <c r="A394" s="324"/>
      <c r="B394" s="356"/>
      <c r="C394" s="326"/>
      <c r="D394" s="327"/>
      <c r="E394" s="324"/>
      <c r="F394" s="328"/>
      <c r="G394" s="329"/>
      <c r="I394" s="308"/>
    </row>
    <row r="395" spans="1:9" s="323" customFormat="1" x14ac:dyDescent="0.2">
      <c r="A395" s="324"/>
      <c r="B395" s="356"/>
      <c r="C395" s="326"/>
      <c r="D395" s="327"/>
      <c r="E395" s="324"/>
      <c r="F395" s="328"/>
      <c r="G395" s="329"/>
      <c r="I395" s="308"/>
    </row>
    <row r="396" spans="1:9" s="323" customFormat="1" x14ac:dyDescent="0.2">
      <c r="A396" s="324"/>
      <c r="B396" s="356"/>
      <c r="C396" s="326"/>
      <c r="D396" s="327"/>
      <c r="E396" s="324"/>
      <c r="F396" s="328"/>
      <c r="G396" s="329"/>
      <c r="I396" s="308"/>
    </row>
    <row r="397" spans="1:9" s="323" customFormat="1" x14ac:dyDescent="0.2">
      <c r="A397" s="324"/>
      <c r="B397" s="356"/>
      <c r="C397" s="326"/>
      <c r="D397" s="327"/>
      <c r="E397" s="324"/>
      <c r="F397" s="328"/>
      <c r="G397" s="329"/>
      <c r="I397" s="308"/>
    </row>
    <row r="398" spans="1:9" s="323" customFormat="1" x14ac:dyDescent="0.2">
      <c r="A398" s="324"/>
      <c r="B398" s="356"/>
      <c r="C398" s="326"/>
      <c r="D398" s="327"/>
      <c r="E398" s="324"/>
      <c r="F398" s="328"/>
      <c r="G398" s="329"/>
      <c r="I398" s="308"/>
    </row>
    <row r="399" spans="1:9" s="323" customFormat="1" x14ac:dyDescent="0.2">
      <c r="A399" s="324"/>
      <c r="B399" s="356"/>
      <c r="C399" s="326"/>
      <c r="D399" s="327"/>
      <c r="E399" s="324"/>
      <c r="F399" s="328"/>
      <c r="G399" s="329"/>
      <c r="I399" s="308"/>
    </row>
    <row r="400" spans="1:9" s="323" customFormat="1" x14ac:dyDescent="0.2">
      <c r="A400" s="324"/>
      <c r="B400" s="356"/>
      <c r="C400" s="326"/>
      <c r="D400" s="327"/>
      <c r="E400" s="324"/>
      <c r="F400" s="328"/>
      <c r="G400" s="329"/>
      <c r="I400" s="308"/>
    </row>
    <row r="401" spans="1:9" s="323" customFormat="1" x14ac:dyDescent="0.2">
      <c r="A401" s="324"/>
      <c r="B401" s="356"/>
      <c r="C401" s="326"/>
      <c r="D401" s="327"/>
      <c r="E401" s="324"/>
      <c r="F401" s="328"/>
      <c r="G401" s="329"/>
      <c r="I401" s="308"/>
    </row>
    <row r="402" spans="1:9" s="323" customFormat="1" x14ac:dyDescent="0.2">
      <c r="A402" s="324"/>
      <c r="B402" s="356"/>
      <c r="C402" s="326"/>
      <c r="D402" s="327"/>
      <c r="E402" s="324"/>
      <c r="F402" s="328"/>
      <c r="G402" s="329"/>
      <c r="I402" s="308"/>
    </row>
    <row r="403" spans="1:9" s="323" customFormat="1" x14ac:dyDescent="0.2">
      <c r="A403" s="324"/>
      <c r="B403" s="356"/>
      <c r="C403" s="326"/>
      <c r="D403" s="327"/>
      <c r="E403" s="324"/>
      <c r="F403" s="328"/>
      <c r="G403" s="329"/>
      <c r="I403" s="308"/>
    </row>
    <row r="404" spans="1:9" s="323" customFormat="1" x14ac:dyDescent="0.2">
      <c r="A404" s="324"/>
      <c r="B404" s="356"/>
      <c r="C404" s="326"/>
      <c r="D404" s="327"/>
      <c r="E404" s="324"/>
      <c r="F404" s="328"/>
      <c r="G404" s="329"/>
      <c r="I404" s="308"/>
    </row>
    <row r="405" spans="1:9" s="323" customFormat="1" x14ac:dyDescent="0.2">
      <c r="A405" s="324"/>
      <c r="B405" s="356"/>
      <c r="C405" s="326"/>
      <c r="D405" s="327"/>
      <c r="E405" s="324"/>
      <c r="F405" s="328"/>
      <c r="G405" s="329"/>
      <c r="I405" s="308"/>
    </row>
    <row r="406" spans="1:9" s="323" customFormat="1" x14ac:dyDescent="0.2">
      <c r="A406" s="324"/>
      <c r="B406" s="356"/>
      <c r="C406" s="326"/>
      <c r="D406" s="327"/>
      <c r="E406" s="324"/>
      <c r="F406" s="328"/>
      <c r="G406" s="329"/>
      <c r="I406" s="308"/>
    </row>
    <row r="407" spans="1:9" s="323" customFormat="1" x14ac:dyDescent="0.2">
      <c r="A407" s="324"/>
      <c r="B407" s="356"/>
      <c r="C407" s="326"/>
      <c r="D407" s="327"/>
      <c r="E407" s="324"/>
      <c r="F407" s="328"/>
      <c r="G407" s="329"/>
      <c r="I407" s="308"/>
    </row>
    <row r="408" spans="1:9" s="323" customFormat="1" x14ac:dyDescent="0.2">
      <c r="A408" s="324"/>
      <c r="B408" s="356"/>
      <c r="C408" s="326"/>
      <c r="D408" s="327"/>
      <c r="E408" s="324"/>
      <c r="F408" s="328"/>
      <c r="G408" s="329"/>
      <c r="I408" s="308"/>
    </row>
    <row r="409" spans="1:9" s="323" customFormat="1" x14ac:dyDescent="0.2">
      <c r="A409" s="346"/>
      <c r="B409" s="356"/>
      <c r="C409" s="326"/>
      <c r="D409" s="327"/>
      <c r="E409" s="324"/>
      <c r="F409" s="328"/>
      <c r="G409" s="329"/>
      <c r="I409" s="308"/>
    </row>
    <row r="410" spans="1:9" s="323" customFormat="1" x14ac:dyDescent="0.2">
      <c r="A410" s="336"/>
      <c r="B410" s="337"/>
      <c r="C410" s="338"/>
      <c r="D410" s="339"/>
      <c r="E410" s="340"/>
      <c r="F410" s="341"/>
      <c r="G410" s="342"/>
      <c r="I410" s="308"/>
    </row>
    <row r="411" spans="1:9" s="323" customFormat="1" x14ac:dyDescent="0.2">
      <c r="A411" s="343"/>
      <c r="D411" s="339"/>
      <c r="E411" s="340"/>
      <c r="F411" s="341"/>
      <c r="G411" s="344"/>
      <c r="I411" s="308"/>
    </row>
    <row r="412" spans="1:9" s="323" customFormat="1" x14ac:dyDescent="0.2">
      <c r="A412" s="324"/>
      <c r="B412" s="356"/>
      <c r="C412" s="326"/>
      <c r="D412" s="327"/>
      <c r="E412" s="324"/>
      <c r="F412" s="328"/>
      <c r="G412" s="329"/>
      <c r="I412" s="308"/>
    </row>
    <row r="413" spans="1:9" s="323" customFormat="1" x14ac:dyDescent="0.2">
      <c r="A413" s="324"/>
      <c r="B413" s="356"/>
      <c r="C413" s="326"/>
      <c r="D413" s="327"/>
      <c r="E413" s="324"/>
      <c r="F413" s="328"/>
      <c r="G413" s="329"/>
      <c r="I413" s="308"/>
    </row>
    <row r="414" spans="1:9" s="323" customFormat="1" x14ac:dyDescent="0.2">
      <c r="A414" s="324"/>
      <c r="B414" s="356"/>
      <c r="C414" s="326"/>
      <c r="D414" s="327"/>
      <c r="E414" s="324"/>
      <c r="F414" s="328"/>
      <c r="G414" s="329"/>
      <c r="I414" s="308"/>
    </row>
    <row r="415" spans="1:9" s="323" customFormat="1" x14ac:dyDescent="0.2">
      <c r="A415" s="324"/>
      <c r="B415" s="356"/>
      <c r="C415" s="326"/>
      <c r="D415" s="327"/>
      <c r="E415" s="324"/>
      <c r="F415" s="328"/>
      <c r="G415" s="329"/>
      <c r="I415" s="308"/>
    </row>
    <row r="416" spans="1:9" s="323" customFormat="1" x14ac:dyDescent="0.2">
      <c r="A416" s="324"/>
      <c r="B416" s="356"/>
      <c r="C416" s="326"/>
      <c r="D416" s="327"/>
      <c r="E416" s="324"/>
      <c r="F416" s="328"/>
      <c r="G416" s="329"/>
      <c r="I416" s="308"/>
    </row>
    <row r="417" spans="1:9" s="323" customFormat="1" x14ac:dyDescent="0.2">
      <c r="A417" s="324"/>
      <c r="B417" s="356"/>
      <c r="C417" s="326"/>
      <c r="D417" s="327"/>
      <c r="E417" s="324"/>
      <c r="F417" s="328"/>
      <c r="G417" s="329"/>
      <c r="I417" s="308"/>
    </row>
    <row r="418" spans="1:9" s="323" customFormat="1" x14ac:dyDescent="0.2">
      <c r="A418" s="324"/>
      <c r="B418" s="356"/>
      <c r="C418" s="326"/>
      <c r="D418" s="327"/>
      <c r="E418" s="324"/>
      <c r="F418" s="328"/>
      <c r="G418" s="329"/>
      <c r="I418" s="308"/>
    </row>
    <row r="419" spans="1:9" s="323" customFormat="1" x14ac:dyDescent="0.2">
      <c r="A419" s="324"/>
      <c r="B419" s="356"/>
      <c r="C419" s="326"/>
      <c r="D419" s="327"/>
      <c r="E419" s="324"/>
      <c r="F419" s="328"/>
      <c r="G419" s="329"/>
      <c r="I419" s="308"/>
    </row>
    <row r="420" spans="1:9" s="323" customFormat="1" x14ac:dyDescent="0.2">
      <c r="A420" s="324"/>
      <c r="B420" s="356"/>
      <c r="C420" s="326"/>
      <c r="D420" s="327"/>
      <c r="E420" s="324"/>
      <c r="F420" s="328"/>
      <c r="G420" s="329"/>
      <c r="I420" s="308"/>
    </row>
    <row r="421" spans="1:9" s="323" customFormat="1" x14ac:dyDescent="0.2">
      <c r="A421" s="324"/>
      <c r="B421" s="356"/>
      <c r="C421" s="326"/>
      <c r="D421" s="327"/>
      <c r="E421" s="324"/>
      <c r="F421" s="328"/>
      <c r="G421" s="329"/>
      <c r="I421" s="308"/>
    </row>
    <row r="422" spans="1:9" s="323" customFormat="1" x14ac:dyDescent="0.2">
      <c r="A422" s="324"/>
      <c r="B422" s="356"/>
      <c r="C422" s="326"/>
      <c r="D422" s="327"/>
      <c r="E422" s="324"/>
      <c r="F422" s="328"/>
      <c r="G422" s="329"/>
      <c r="I422" s="308"/>
    </row>
    <row r="423" spans="1:9" s="323" customFormat="1" x14ac:dyDescent="0.2">
      <c r="A423" s="324"/>
      <c r="B423" s="356"/>
      <c r="C423" s="326"/>
      <c r="D423" s="327"/>
      <c r="E423" s="324"/>
      <c r="F423" s="328"/>
      <c r="G423" s="329"/>
      <c r="I423" s="308"/>
    </row>
    <row r="424" spans="1:9" s="323" customFormat="1" x14ac:dyDescent="0.2">
      <c r="A424" s="324"/>
      <c r="B424" s="356"/>
      <c r="C424" s="326"/>
      <c r="D424" s="327"/>
      <c r="E424" s="324"/>
      <c r="F424" s="328"/>
      <c r="G424" s="329"/>
      <c r="I424" s="308"/>
    </row>
    <row r="425" spans="1:9" s="323" customFormat="1" x14ac:dyDescent="0.2">
      <c r="A425" s="324"/>
      <c r="B425" s="356"/>
      <c r="C425" s="326"/>
      <c r="D425" s="327"/>
      <c r="E425" s="324"/>
      <c r="F425" s="328"/>
      <c r="G425" s="329"/>
      <c r="I425" s="308"/>
    </row>
    <row r="426" spans="1:9" s="323" customFormat="1" x14ac:dyDescent="0.2">
      <c r="A426" s="324"/>
      <c r="B426" s="356"/>
      <c r="C426" s="326"/>
      <c r="D426" s="327"/>
      <c r="E426" s="324"/>
      <c r="F426" s="328"/>
      <c r="G426" s="329"/>
      <c r="I426" s="308"/>
    </row>
    <row r="427" spans="1:9" s="323" customFormat="1" x14ac:dyDescent="0.2">
      <c r="A427" s="324"/>
      <c r="B427" s="356"/>
      <c r="C427" s="326"/>
      <c r="D427" s="327"/>
      <c r="E427" s="324"/>
      <c r="F427" s="328"/>
      <c r="G427" s="329"/>
      <c r="I427" s="308"/>
    </row>
    <row r="428" spans="1:9" s="323" customFormat="1" x14ac:dyDescent="0.2">
      <c r="A428" s="324"/>
      <c r="B428" s="356"/>
      <c r="C428" s="326"/>
      <c r="D428" s="327"/>
      <c r="E428" s="324"/>
      <c r="F428" s="328"/>
      <c r="G428" s="329"/>
      <c r="I428" s="308"/>
    </row>
    <row r="429" spans="1:9" s="323" customFormat="1" x14ac:dyDescent="0.2">
      <c r="A429" s="324"/>
      <c r="B429" s="356"/>
      <c r="C429" s="326"/>
      <c r="D429" s="327"/>
      <c r="E429" s="324"/>
      <c r="F429" s="328"/>
      <c r="G429" s="329"/>
      <c r="I429" s="308"/>
    </row>
    <row r="430" spans="1:9" s="323" customFormat="1" x14ac:dyDescent="0.2">
      <c r="A430" s="324"/>
      <c r="B430" s="356"/>
      <c r="C430" s="326"/>
      <c r="D430" s="327"/>
      <c r="E430" s="324"/>
      <c r="F430" s="328"/>
      <c r="G430" s="329"/>
      <c r="I430" s="308"/>
    </row>
    <row r="431" spans="1:9" s="323" customFormat="1" x14ac:dyDescent="0.2">
      <c r="A431" s="324"/>
      <c r="B431" s="356"/>
      <c r="C431" s="326"/>
      <c r="D431" s="327"/>
      <c r="E431" s="324"/>
      <c r="F431" s="328"/>
      <c r="G431" s="329"/>
      <c r="I431" s="308"/>
    </row>
    <row r="432" spans="1:9" s="323" customFormat="1" x14ac:dyDescent="0.2">
      <c r="A432" s="324"/>
      <c r="B432" s="356"/>
      <c r="C432" s="326"/>
      <c r="D432" s="327"/>
      <c r="E432" s="324"/>
      <c r="F432" s="328"/>
      <c r="G432" s="329"/>
      <c r="I432" s="308"/>
    </row>
    <row r="433" spans="1:9" s="323" customFormat="1" x14ac:dyDescent="0.2">
      <c r="A433" s="324"/>
      <c r="B433" s="356"/>
      <c r="C433" s="326"/>
      <c r="D433" s="327"/>
      <c r="E433" s="324"/>
      <c r="F433" s="328"/>
      <c r="G433" s="329"/>
      <c r="I433" s="308"/>
    </row>
    <row r="434" spans="1:9" s="323" customFormat="1" x14ac:dyDescent="0.2">
      <c r="A434" s="324"/>
      <c r="B434" s="356"/>
      <c r="C434" s="326"/>
      <c r="D434" s="327"/>
      <c r="E434" s="324"/>
      <c r="F434" s="328"/>
      <c r="G434" s="329"/>
      <c r="I434" s="308"/>
    </row>
    <row r="435" spans="1:9" s="323" customFormat="1" x14ac:dyDescent="0.2">
      <c r="A435" s="346"/>
      <c r="B435" s="356"/>
      <c r="C435" s="326"/>
      <c r="D435" s="327"/>
      <c r="E435" s="324"/>
      <c r="F435" s="328"/>
      <c r="G435" s="329"/>
      <c r="I435" s="308"/>
    </row>
    <row r="436" spans="1:9" s="323" customFormat="1" x14ac:dyDescent="0.2">
      <c r="A436" s="336"/>
      <c r="B436" s="337"/>
      <c r="C436" s="338"/>
      <c r="D436" s="339"/>
      <c r="E436" s="340"/>
      <c r="F436" s="341"/>
      <c r="G436" s="342"/>
      <c r="I436" s="308"/>
    </row>
    <row r="437" spans="1:9" s="323" customFormat="1" x14ac:dyDescent="0.2">
      <c r="A437" s="343"/>
      <c r="D437" s="339"/>
      <c r="E437" s="340"/>
      <c r="F437" s="341"/>
      <c r="G437" s="344"/>
      <c r="I437" s="308"/>
    </row>
    <row r="438" spans="1:9" s="323" customFormat="1" x14ac:dyDescent="0.2">
      <c r="A438" s="324"/>
      <c r="B438" s="356"/>
      <c r="C438" s="326"/>
      <c r="D438" s="327"/>
      <c r="E438" s="324"/>
      <c r="F438" s="328"/>
      <c r="G438" s="329"/>
      <c r="I438" s="308"/>
    </row>
    <row r="439" spans="1:9" s="323" customFormat="1" x14ac:dyDescent="0.2">
      <c r="A439" s="324"/>
      <c r="B439" s="356"/>
      <c r="C439" s="326"/>
      <c r="D439" s="327"/>
      <c r="E439" s="324"/>
      <c r="F439" s="328"/>
      <c r="G439" s="329"/>
      <c r="I439" s="308"/>
    </row>
    <row r="440" spans="1:9" s="323" customFormat="1" x14ac:dyDescent="0.2">
      <c r="A440" s="324"/>
      <c r="B440" s="356"/>
      <c r="C440" s="326"/>
      <c r="D440" s="327"/>
      <c r="E440" s="324"/>
      <c r="F440" s="328"/>
      <c r="G440" s="329"/>
      <c r="I440" s="308"/>
    </row>
    <row r="441" spans="1:9" s="323" customFormat="1" x14ac:dyDescent="0.2">
      <c r="A441" s="324"/>
      <c r="B441" s="356"/>
      <c r="C441" s="326"/>
      <c r="D441" s="327"/>
      <c r="E441" s="324"/>
      <c r="F441" s="328"/>
      <c r="G441" s="329"/>
      <c r="I441" s="308"/>
    </row>
    <row r="442" spans="1:9" s="323" customFormat="1" x14ac:dyDescent="0.2">
      <c r="A442" s="324"/>
      <c r="B442" s="356"/>
      <c r="C442" s="326"/>
      <c r="D442" s="327"/>
      <c r="E442" s="324"/>
      <c r="F442" s="328"/>
      <c r="G442" s="329"/>
      <c r="I442" s="308"/>
    </row>
    <row r="443" spans="1:9" s="323" customFormat="1" x14ac:dyDescent="0.2">
      <c r="A443" s="324"/>
      <c r="B443" s="356"/>
      <c r="C443" s="326"/>
      <c r="D443" s="327"/>
      <c r="E443" s="324"/>
      <c r="F443" s="328"/>
      <c r="G443" s="329"/>
      <c r="I443" s="308"/>
    </row>
    <row r="444" spans="1:9" s="323" customFormat="1" x14ac:dyDescent="0.2">
      <c r="A444" s="324"/>
      <c r="B444" s="356"/>
      <c r="C444" s="326"/>
      <c r="D444" s="327"/>
      <c r="E444" s="324"/>
      <c r="F444" s="328"/>
      <c r="G444" s="329"/>
      <c r="I444" s="308"/>
    </row>
    <row r="445" spans="1:9" s="323" customFormat="1" x14ac:dyDescent="0.2">
      <c r="A445" s="346"/>
      <c r="B445" s="356"/>
      <c r="C445" s="326"/>
      <c r="D445" s="327"/>
      <c r="E445" s="324"/>
      <c r="F445" s="328"/>
      <c r="G445" s="329"/>
      <c r="I445" s="308"/>
    </row>
    <row r="446" spans="1:9" s="323" customFormat="1" x14ac:dyDescent="0.2">
      <c r="A446" s="336"/>
      <c r="B446" s="337"/>
      <c r="C446" s="338"/>
      <c r="D446" s="339"/>
      <c r="E446" s="340"/>
      <c r="F446" s="341"/>
      <c r="G446" s="342"/>
      <c r="I446" s="308"/>
    </row>
    <row r="447" spans="1:9" s="323" customFormat="1" x14ac:dyDescent="0.2">
      <c r="A447" s="343"/>
      <c r="D447" s="339"/>
      <c r="E447" s="340"/>
      <c r="F447" s="341"/>
      <c r="G447" s="344"/>
      <c r="I447" s="308"/>
    </row>
    <row r="448" spans="1:9" s="323" customFormat="1" x14ac:dyDescent="0.2">
      <c r="A448" s="324"/>
      <c r="B448" s="356"/>
      <c r="C448" s="326"/>
      <c r="D448" s="327"/>
      <c r="E448" s="324"/>
      <c r="F448" s="328"/>
      <c r="G448" s="329"/>
      <c r="I448" s="308"/>
    </row>
    <row r="449" spans="1:9" s="323" customFormat="1" x14ac:dyDescent="0.2">
      <c r="A449" s="324"/>
      <c r="B449" s="356"/>
      <c r="C449" s="326"/>
      <c r="D449" s="327"/>
      <c r="E449" s="324"/>
      <c r="F449" s="328"/>
      <c r="G449" s="329"/>
      <c r="I449" s="308"/>
    </row>
    <row r="450" spans="1:9" s="323" customFormat="1" x14ac:dyDescent="0.2">
      <c r="A450" s="324"/>
      <c r="B450" s="356"/>
      <c r="C450" s="326"/>
      <c r="D450" s="327"/>
      <c r="E450" s="324"/>
      <c r="F450" s="328"/>
      <c r="G450" s="329"/>
      <c r="I450" s="308"/>
    </row>
    <row r="451" spans="1:9" s="323" customFormat="1" x14ac:dyDescent="0.2">
      <c r="A451" s="324"/>
      <c r="B451" s="356"/>
      <c r="C451" s="326"/>
      <c r="D451" s="327"/>
      <c r="E451" s="324"/>
      <c r="F451" s="328"/>
      <c r="G451" s="329"/>
      <c r="I451" s="308"/>
    </row>
    <row r="452" spans="1:9" s="323" customFormat="1" x14ac:dyDescent="0.2">
      <c r="A452" s="324"/>
      <c r="B452" s="356"/>
      <c r="C452" s="326"/>
      <c r="D452" s="327"/>
      <c r="E452" s="324"/>
      <c r="F452" s="328"/>
      <c r="G452" s="329"/>
      <c r="I452" s="308"/>
    </row>
    <row r="453" spans="1:9" s="323" customFormat="1" x14ac:dyDescent="0.2">
      <c r="A453" s="324"/>
      <c r="B453" s="356"/>
      <c r="C453" s="326"/>
      <c r="D453" s="327"/>
      <c r="E453" s="324"/>
      <c r="F453" s="328"/>
      <c r="G453" s="329"/>
      <c r="I453" s="308"/>
    </row>
    <row r="454" spans="1:9" s="323" customFormat="1" x14ac:dyDescent="0.2">
      <c r="A454" s="324"/>
      <c r="B454" s="356"/>
      <c r="C454" s="326"/>
      <c r="D454" s="327"/>
      <c r="E454" s="324"/>
      <c r="F454" s="328"/>
      <c r="G454" s="329"/>
      <c r="I454" s="308"/>
    </row>
    <row r="455" spans="1:9" s="323" customFormat="1" x14ac:dyDescent="0.2">
      <c r="A455" s="324"/>
      <c r="B455" s="356"/>
      <c r="C455" s="326"/>
      <c r="D455" s="327"/>
      <c r="E455" s="324"/>
      <c r="F455" s="328"/>
      <c r="G455" s="329"/>
      <c r="I455" s="308"/>
    </row>
    <row r="456" spans="1:9" s="323" customFormat="1" x14ac:dyDescent="0.2">
      <c r="A456" s="324"/>
      <c r="B456" s="356"/>
      <c r="C456" s="326"/>
      <c r="D456" s="327"/>
      <c r="E456" s="324"/>
      <c r="F456" s="328"/>
      <c r="G456" s="329"/>
      <c r="I456" s="308"/>
    </row>
    <row r="457" spans="1:9" s="323" customFormat="1" x14ac:dyDescent="0.2">
      <c r="A457" s="324"/>
      <c r="B457" s="356"/>
      <c r="C457" s="326"/>
      <c r="D457" s="327"/>
      <c r="E457" s="324"/>
      <c r="F457" s="328"/>
      <c r="G457" s="329"/>
      <c r="I457" s="308"/>
    </row>
    <row r="458" spans="1:9" s="323" customFormat="1" x14ac:dyDescent="0.2">
      <c r="A458" s="324"/>
      <c r="B458" s="356"/>
      <c r="C458" s="326"/>
      <c r="D458" s="327"/>
      <c r="E458" s="324"/>
      <c r="F458" s="328"/>
      <c r="G458" s="329"/>
      <c r="I458" s="308"/>
    </row>
    <row r="459" spans="1:9" s="323" customFormat="1" x14ac:dyDescent="0.2">
      <c r="A459" s="346"/>
      <c r="B459" s="356"/>
      <c r="C459" s="326"/>
      <c r="D459" s="327"/>
      <c r="E459" s="324"/>
      <c r="F459" s="328"/>
      <c r="G459" s="329"/>
      <c r="I459" s="308"/>
    </row>
    <row r="460" spans="1:9" s="323" customFormat="1" x14ac:dyDescent="0.2">
      <c r="A460" s="336"/>
      <c r="B460" s="337"/>
      <c r="C460" s="338"/>
      <c r="D460" s="339"/>
      <c r="E460" s="340"/>
      <c r="F460" s="341"/>
      <c r="G460" s="342"/>
      <c r="I460" s="308"/>
    </row>
    <row r="461" spans="1:9" s="323" customFormat="1" x14ac:dyDescent="0.2">
      <c r="A461" s="343"/>
      <c r="D461" s="339"/>
      <c r="E461" s="340"/>
      <c r="F461" s="341"/>
      <c r="G461" s="344"/>
      <c r="I461" s="308"/>
    </row>
    <row r="462" spans="1:9" s="323" customFormat="1" x14ac:dyDescent="0.2">
      <c r="A462" s="324"/>
      <c r="B462" s="356"/>
      <c r="C462" s="326"/>
      <c r="D462" s="327"/>
      <c r="E462" s="324"/>
      <c r="F462" s="328"/>
      <c r="G462" s="329"/>
      <c r="I462" s="308"/>
    </row>
    <row r="463" spans="1:9" s="323" customFormat="1" x14ac:dyDescent="0.2">
      <c r="A463" s="324"/>
      <c r="B463" s="356"/>
      <c r="C463" s="326"/>
      <c r="D463" s="327"/>
      <c r="E463" s="324"/>
      <c r="F463" s="328"/>
      <c r="G463" s="329"/>
      <c r="I463" s="308"/>
    </row>
    <row r="464" spans="1:9" s="323" customFormat="1" x14ac:dyDescent="0.2">
      <c r="A464" s="324"/>
      <c r="B464" s="356"/>
      <c r="C464" s="326"/>
      <c r="D464" s="345"/>
      <c r="E464" s="324"/>
      <c r="F464" s="328"/>
      <c r="G464" s="329"/>
      <c r="I464" s="308"/>
    </row>
    <row r="465" spans="1:9" s="323" customFormat="1" x14ac:dyDescent="0.2">
      <c r="A465" s="324"/>
      <c r="B465" s="356"/>
      <c r="C465" s="326"/>
      <c r="D465" s="327"/>
      <c r="E465" s="324"/>
      <c r="F465" s="328"/>
      <c r="G465" s="329"/>
      <c r="I465" s="308"/>
    </row>
    <row r="466" spans="1:9" s="323" customFormat="1" x14ac:dyDescent="0.2">
      <c r="A466" s="324"/>
      <c r="B466" s="356"/>
      <c r="C466" s="326"/>
      <c r="D466" s="327"/>
      <c r="E466" s="324"/>
      <c r="F466" s="328"/>
      <c r="G466" s="329"/>
      <c r="I466" s="308"/>
    </row>
    <row r="467" spans="1:9" s="323" customFormat="1" x14ac:dyDescent="0.2">
      <c r="A467" s="324"/>
      <c r="B467" s="356"/>
      <c r="C467" s="326"/>
      <c r="D467" s="327"/>
      <c r="E467" s="324"/>
      <c r="F467" s="328"/>
      <c r="G467" s="329"/>
      <c r="I467" s="308"/>
    </row>
    <row r="468" spans="1:9" s="323" customFormat="1" x14ac:dyDescent="0.2">
      <c r="A468" s="324"/>
      <c r="B468" s="356"/>
      <c r="C468" s="326"/>
      <c r="D468" s="327"/>
      <c r="E468" s="324"/>
      <c r="F468" s="328"/>
      <c r="G468" s="329"/>
      <c r="I468" s="308"/>
    </row>
    <row r="469" spans="1:9" s="323" customFormat="1" x14ac:dyDescent="0.2">
      <c r="A469" s="324"/>
      <c r="B469" s="356"/>
      <c r="C469" s="326"/>
      <c r="D469" s="345"/>
      <c r="E469" s="324"/>
      <c r="F469" s="328"/>
      <c r="G469" s="329"/>
      <c r="I469" s="308"/>
    </row>
    <row r="470" spans="1:9" s="323" customFormat="1" x14ac:dyDescent="0.2">
      <c r="A470" s="324"/>
      <c r="B470" s="356"/>
      <c r="C470" s="326"/>
      <c r="D470" s="345"/>
      <c r="E470" s="324"/>
      <c r="F470" s="328"/>
      <c r="G470" s="329"/>
      <c r="I470" s="308"/>
    </row>
    <row r="471" spans="1:9" s="323" customFormat="1" x14ac:dyDescent="0.2">
      <c r="A471" s="324"/>
      <c r="B471" s="356"/>
      <c r="C471" s="326"/>
      <c r="D471" s="327"/>
      <c r="E471" s="324"/>
      <c r="F471" s="328"/>
      <c r="G471" s="329"/>
      <c r="I471" s="308"/>
    </row>
    <row r="472" spans="1:9" s="323" customFormat="1" x14ac:dyDescent="0.2">
      <c r="A472" s="324"/>
      <c r="B472" s="356"/>
      <c r="C472" s="326"/>
      <c r="D472" s="327"/>
      <c r="E472" s="324"/>
      <c r="F472" s="328"/>
      <c r="G472" s="329"/>
      <c r="I472" s="308"/>
    </row>
    <row r="473" spans="1:9" s="323" customFormat="1" x14ac:dyDescent="0.2">
      <c r="A473" s="324"/>
      <c r="B473" s="356"/>
      <c r="C473" s="326"/>
      <c r="D473" s="327"/>
      <c r="E473" s="324"/>
      <c r="F473" s="328"/>
      <c r="G473" s="329"/>
      <c r="I473" s="308"/>
    </row>
    <row r="474" spans="1:9" s="323" customFormat="1" x14ac:dyDescent="0.2">
      <c r="A474" s="324"/>
      <c r="B474" s="356"/>
      <c r="C474" s="326"/>
      <c r="D474" s="327"/>
      <c r="E474" s="324"/>
      <c r="F474" s="328"/>
      <c r="G474" s="329"/>
      <c r="I474" s="308"/>
    </row>
    <row r="475" spans="1:9" s="323" customFormat="1" x14ac:dyDescent="0.2">
      <c r="A475" s="324"/>
      <c r="B475" s="356"/>
      <c r="C475" s="326"/>
      <c r="D475" s="327"/>
      <c r="E475" s="324"/>
      <c r="F475" s="328"/>
      <c r="G475" s="329"/>
      <c r="I475" s="308"/>
    </row>
    <row r="476" spans="1:9" s="323" customFormat="1" x14ac:dyDescent="0.2">
      <c r="A476" s="324"/>
      <c r="B476" s="356"/>
      <c r="C476" s="326"/>
      <c r="D476" s="327"/>
      <c r="E476" s="324"/>
      <c r="F476" s="328"/>
      <c r="G476" s="329"/>
      <c r="I476" s="308"/>
    </row>
    <row r="477" spans="1:9" s="323" customFormat="1" x14ac:dyDescent="0.2">
      <c r="A477" s="324"/>
      <c r="B477" s="356"/>
      <c r="C477" s="326"/>
      <c r="D477" s="327"/>
      <c r="E477" s="324"/>
      <c r="F477" s="328"/>
      <c r="G477" s="329"/>
      <c r="I477" s="308"/>
    </row>
    <row r="478" spans="1:9" s="323" customFormat="1" x14ac:dyDescent="0.2">
      <c r="A478" s="324"/>
      <c r="B478" s="356"/>
      <c r="C478" s="326"/>
      <c r="D478" s="327"/>
      <c r="E478" s="324"/>
      <c r="F478" s="328"/>
      <c r="G478" s="329"/>
      <c r="I478" s="308"/>
    </row>
    <row r="479" spans="1:9" s="323" customFormat="1" x14ac:dyDescent="0.2">
      <c r="A479" s="324"/>
      <c r="B479" s="356"/>
      <c r="C479" s="326"/>
      <c r="D479" s="327"/>
      <c r="E479" s="324"/>
      <c r="F479" s="328"/>
      <c r="G479" s="329"/>
      <c r="I479" s="308"/>
    </row>
    <row r="480" spans="1:9" s="323" customFormat="1" x14ac:dyDescent="0.2">
      <c r="A480" s="324"/>
      <c r="B480" s="356"/>
      <c r="C480" s="326"/>
      <c r="D480" s="327"/>
      <c r="E480" s="324"/>
      <c r="F480" s="328"/>
      <c r="G480" s="329"/>
      <c r="I480" s="308"/>
    </row>
    <row r="481" spans="1:9" s="323" customFormat="1" x14ac:dyDescent="0.2">
      <c r="A481" s="324"/>
      <c r="B481" s="356"/>
      <c r="C481" s="326"/>
      <c r="D481" s="327"/>
      <c r="E481" s="324"/>
      <c r="F481" s="328"/>
      <c r="G481" s="329"/>
      <c r="I481" s="308"/>
    </row>
    <row r="482" spans="1:9" s="323" customFormat="1" x14ac:dyDescent="0.2">
      <c r="A482" s="324"/>
      <c r="B482" s="356"/>
      <c r="C482" s="326"/>
      <c r="D482" s="327"/>
      <c r="E482" s="324"/>
      <c r="F482" s="328"/>
      <c r="G482" s="329"/>
      <c r="I482" s="308"/>
    </row>
    <row r="483" spans="1:9" s="323" customFormat="1" x14ac:dyDescent="0.2">
      <c r="A483" s="324"/>
      <c r="B483" s="356"/>
      <c r="C483" s="326"/>
      <c r="D483" s="327"/>
      <c r="E483" s="324"/>
      <c r="F483" s="328"/>
      <c r="G483" s="329"/>
      <c r="I483" s="308"/>
    </row>
    <row r="484" spans="1:9" s="323" customFormat="1" x14ac:dyDescent="0.2">
      <c r="A484" s="324"/>
      <c r="B484" s="356"/>
      <c r="C484" s="326"/>
      <c r="D484" s="327"/>
      <c r="E484" s="324"/>
      <c r="F484" s="328"/>
      <c r="G484" s="329"/>
      <c r="I484" s="308"/>
    </row>
    <row r="485" spans="1:9" s="323" customFormat="1" x14ac:dyDescent="0.2">
      <c r="A485" s="324"/>
      <c r="B485" s="356"/>
      <c r="C485" s="326"/>
      <c r="D485" s="327"/>
      <c r="E485" s="324"/>
      <c r="F485" s="328"/>
      <c r="G485" s="329"/>
      <c r="I485" s="308"/>
    </row>
    <row r="486" spans="1:9" s="323" customFormat="1" x14ac:dyDescent="0.2">
      <c r="A486" s="324"/>
      <c r="B486" s="356"/>
      <c r="C486" s="326"/>
      <c r="D486" s="327"/>
      <c r="E486" s="324"/>
      <c r="F486" s="328"/>
      <c r="G486" s="329"/>
      <c r="I486" s="308"/>
    </row>
    <row r="487" spans="1:9" s="323" customFormat="1" x14ac:dyDescent="0.2">
      <c r="A487" s="324"/>
      <c r="B487" s="356"/>
      <c r="C487" s="326"/>
      <c r="D487" s="327"/>
      <c r="E487" s="324"/>
      <c r="F487" s="328"/>
      <c r="G487" s="329"/>
      <c r="I487" s="308"/>
    </row>
    <row r="488" spans="1:9" s="323" customFormat="1" x14ac:dyDescent="0.2">
      <c r="A488" s="324"/>
      <c r="B488" s="356"/>
      <c r="C488" s="326"/>
      <c r="D488" s="327"/>
      <c r="E488" s="324"/>
      <c r="F488" s="328"/>
      <c r="G488" s="329"/>
      <c r="I488" s="308"/>
    </row>
    <row r="489" spans="1:9" s="323" customFormat="1" x14ac:dyDescent="0.2">
      <c r="A489" s="324"/>
      <c r="B489" s="356"/>
      <c r="C489" s="326"/>
      <c r="D489" s="327"/>
      <c r="E489" s="324"/>
      <c r="F489" s="328"/>
      <c r="G489" s="329"/>
      <c r="I489" s="308"/>
    </row>
    <row r="490" spans="1:9" s="323" customFormat="1" x14ac:dyDescent="0.2">
      <c r="A490" s="324"/>
      <c r="B490" s="356"/>
      <c r="C490" s="326"/>
      <c r="D490" s="327"/>
      <c r="E490" s="324"/>
      <c r="F490" s="328"/>
      <c r="G490" s="329"/>
      <c r="I490" s="308"/>
    </row>
    <row r="491" spans="1:9" s="323" customFormat="1" x14ac:dyDescent="0.2">
      <c r="A491" s="324"/>
      <c r="B491" s="356"/>
      <c r="C491" s="326"/>
      <c r="D491" s="327"/>
      <c r="E491" s="324"/>
      <c r="F491" s="328"/>
      <c r="G491" s="329"/>
      <c r="I491" s="308"/>
    </row>
    <row r="492" spans="1:9" s="323" customFormat="1" x14ac:dyDescent="0.2">
      <c r="A492" s="346"/>
      <c r="B492" s="356"/>
      <c r="C492" s="326"/>
      <c r="D492" s="327"/>
      <c r="E492" s="324"/>
      <c r="F492" s="328"/>
      <c r="G492" s="329"/>
      <c r="I492" s="308"/>
    </row>
    <row r="493" spans="1:9" s="323" customFormat="1" x14ac:dyDescent="0.2">
      <c r="A493" s="336"/>
      <c r="B493" s="337"/>
      <c r="C493" s="338"/>
      <c r="D493" s="339"/>
      <c r="E493" s="340"/>
      <c r="F493" s="341"/>
      <c r="G493" s="342"/>
      <c r="I493" s="308"/>
    </row>
    <row r="494" spans="1:9" s="323" customFormat="1" x14ac:dyDescent="0.2">
      <c r="A494" s="343"/>
      <c r="D494" s="339"/>
      <c r="E494" s="340"/>
      <c r="F494" s="341"/>
      <c r="G494" s="344"/>
      <c r="I494" s="308"/>
    </row>
    <row r="495" spans="1:9" s="323" customFormat="1" x14ac:dyDescent="0.2">
      <c r="A495" s="324"/>
      <c r="B495" s="356"/>
      <c r="C495" s="326"/>
      <c r="D495" s="327"/>
      <c r="E495" s="324"/>
      <c r="F495" s="328"/>
      <c r="G495" s="329"/>
      <c r="I495" s="308"/>
    </row>
    <row r="496" spans="1:9" s="323" customFormat="1" x14ac:dyDescent="0.2">
      <c r="A496" s="324"/>
      <c r="B496" s="356"/>
      <c r="C496" s="326"/>
      <c r="D496" s="327"/>
      <c r="E496" s="324"/>
      <c r="F496" s="328"/>
      <c r="G496" s="329"/>
      <c r="I496" s="308"/>
    </row>
    <row r="497" spans="1:9" s="323" customFormat="1" x14ac:dyDescent="0.2">
      <c r="A497" s="324"/>
      <c r="B497" s="356"/>
      <c r="C497" s="326"/>
      <c r="D497" s="327"/>
      <c r="E497" s="324"/>
      <c r="F497" s="328"/>
      <c r="G497" s="329"/>
      <c r="I497" s="308"/>
    </row>
    <row r="498" spans="1:9" s="323" customFormat="1" x14ac:dyDescent="0.2">
      <c r="A498" s="324"/>
      <c r="B498" s="356"/>
      <c r="C498" s="326"/>
      <c r="D498" s="327"/>
      <c r="E498" s="324"/>
      <c r="F498" s="328"/>
      <c r="G498" s="329"/>
      <c r="I498" s="308"/>
    </row>
    <row r="499" spans="1:9" s="323" customFormat="1" x14ac:dyDescent="0.2">
      <c r="A499" s="324"/>
      <c r="B499" s="356"/>
      <c r="C499" s="326"/>
      <c r="D499" s="327"/>
      <c r="E499" s="324"/>
      <c r="F499" s="328"/>
      <c r="G499" s="329"/>
      <c r="I499" s="308"/>
    </row>
    <row r="500" spans="1:9" s="323" customFormat="1" x14ac:dyDescent="0.2">
      <c r="A500" s="324"/>
      <c r="B500" s="356"/>
      <c r="C500" s="326"/>
      <c r="D500" s="327"/>
      <c r="E500" s="324"/>
      <c r="F500" s="328"/>
      <c r="G500" s="329"/>
      <c r="I500" s="308"/>
    </row>
    <row r="501" spans="1:9" s="323" customFormat="1" x14ac:dyDescent="0.2">
      <c r="A501" s="324"/>
      <c r="B501" s="356"/>
      <c r="C501" s="326"/>
      <c r="D501" s="327"/>
      <c r="E501" s="324"/>
      <c r="F501" s="328"/>
      <c r="G501" s="329"/>
      <c r="I501" s="308"/>
    </row>
    <row r="502" spans="1:9" s="323" customFormat="1" x14ac:dyDescent="0.2">
      <c r="A502" s="324"/>
      <c r="B502" s="356"/>
      <c r="C502" s="326"/>
      <c r="D502" s="327"/>
      <c r="E502" s="324"/>
      <c r="F502" s="328"/>
      <c r="G502" s="329"/>
      <c r="I502" s="308"/>
    </row>
    <row r="503" spans="1:9" s="323" customFormat="1" x14ac:dyDescent="0.2">
      <c r="A503" s="324"/>
      <c r="B503" s="356"/>
      <c r="C503" s="326"/>
      <c r="D503" s="345"/>
      <c r="E503" s="324"/>
      <c r="F503" s="328"/>
      <c r="G503" s="329"/>
      <c r="I503" s="308"/>
    </row>
    <row r="504" spans="1:9" s="323" customFormat="1" x14ac:dyDescent="0.2">
      <c r="A504" s="324"/>
      <c r="B504" s="356"/>
      <c r="C504" s="326"/>
      <c r="D504" s="327"/>
      <c r="E504" s="324"/>
      <c r="F504" s="328"/>
      <c r="G504" s="329"/>
      <c r="I504" s="308"/>
    </row>
    <row r="505" spans="1:9" s="323" customFormat="1" x14ac:dyDescent="0.2">
      <c r="A505" s="324"/>
      <c r="B505" s="356"/>
      <c r="C505" s="326"/>
      <c r="D505" s="345"/>
      <c r="E505" s="324"/>
      <c r="F505" s="328"/>
      <c r="G505" s="329"/>
      <c r="I505" s="308"/>
    </row>
    <row r="506" spans="1:9" s="323" customFormat="1" x14ac:dyDescent="0.2">
      <c r="A506" s="324"/>
      <c r="B506" s="356"/>
      <c r="C506" s="326"/>
      <c r="D506" s="327"/>
      <c r="E506" s="324"/>
      <c r="F506" s="328"/>
      <c r="G506" s="329"/>
      <c r="I506" s="308"/>
    </row>
    <row r="507" spans="1:9" s="323" customFormat="1" x14ac:dyDescent="0.2">
      <c r="A507" s="324"/>
      <c r="B507" s="356"/>
      <c r="C507" s="326"/>
      <c r="D507" s="327"/>
      <c r="E507" s="324"/>
      <c r="F507" s="328"/>
      <c r="G507" s="329"/>
      <c r="I507" s="308"/>
    </row>
    <row r="508" spans="1:9" s="323" customFormat="1" x14ac:dyDescent="0.2">
      <c r="A508" s="324"/>
      <c r="B508" s="356"/>
      <c r="C508" s="326"/>
      <c r="D508" s="327"/>
      <c r="E508" s="324"/>
      <c r="F508" s="328"/>
      <c r="G508" s="329"/>
      <c r="I508" s="308"/>
    </row>
    <row r="509" spans="1:9" s="323" customFormat="1" x14ac:dyDescent="0.2">
      <c r="A509" s="324"/>
      <c r="B509" s="356"/>
      <c r="C509" s="326"/>
      <c r="D509" s="327"/>
      <c r="E509" s="324"/>
      <c r="F509" s="328"/>
      <c r="G509" s="329"/>
      <c r="I509" s="308"/>
    </row>
    <row r="510" spans="1:9" s="323" customFormat="1" x14ac:dyDescent="0.2">
      <c r="A510" s="324"/>
      <c r="B510" s="356"/>
      <c r="C510" s="326"/>
      <c r="D510" s="345"/>
      <c r="E510" s="324"/>
      <c r="F510" s="328"/>
      <c r="G510" s="329"/>
      <c r="I510" s="308"/>
    </row>
    <row r="511" spans="1:9" s="323" customFormat="1" x14ac:dyDescent="0.2">
      <c r="A511" s="324"/>
      <c r="B511" s="356"/>
      <c r="C511" s="326"/>
      <c r="D511" s="327"/>
      <c r="E511" s="324"/>
      <c r="F511" s="328"/>
      <c r="G511" s="329"/>
      <c r="I511" s="308"/>
    </row>
    <row r="512" spans="1:9" s="323" customFormat="1" x14ac:dyDescent="0.2">
      <c r="A512" s="324"/>
      <c r="B512" s="356"/>
      <c r="C512" s="326"/>
      <c r="D512" s="327"/>
      <c r="E512" s="324"/>
      <c r="F512" s="328"/>
      <c r="G512" s="329"/>
      <c r="I512" s="308"/>
    </row>
    <row r="513" spans="1:9" s="323" customFormat="1" x14ac:dyDescent="0.2">
      <c r="A513" s="324"/>
      <c r="B513" s="356"/>
      <c r="C513" s="326"/>
      <c r="D513" s="327"/>
      <c r="E513" s="324"/>
      <c r="F513" s="328"/>
      <c r="G513" s="329"/>
      <c r="I513" s="308"/>
    </row>
    <row r="514" spans="1:9" s="323" customFormat="1" x14ac:dyDescent="0.2">
      <c r="A514" s="324"/>
      <c r="B514" s="356"/>
      <c r="C514" s="326"/>
      <c r="D514" s="327"/>
      <c r="E514" s="324"/>
      <c r="F514" s="328"/>
      <c r="G514" s="329"/>
      <c r="I514" s="308"/>
    </row>
    <row r="515" spans="1:9" s="323" customFormat="1" x14ac:dyDescent="0.2">
      <c r="A515" s="324"/>
      <c r="B515" s="356"/>
      <c r="C515" s="326"/>
      <c r="D515" s="327"/>
      <c r="E515" s="324"/>
      <c r="F515" s="328"/>
      <c r="G515" s="329"/>
      <c r="I515" s="308"/>
    </row>
    <row r="516" spans="1:9" s="323" customFormat="1" x14ac:dyDescent="0.2">
      <c r="A516" s="324"/>
      <c r="B516" s="356"/>
      <c r="C516" s="326"/>
      <c r="D516" s="327"/>
      <c r="E516" s="324"/>
      <c r="F516" s="328"/>
      <c r="G516" s="329"/>
      <c r="I516" s="308"/>
    </row>
    <row r="517" spans="1:9" s="323" customFormat="1" x14ac:dyDescent="0.2">
      <c r="A517" s="346"/>
      <c r="B517" s="356"/>
      <c r="C517" s="326"/>
      <c r="D517" s="327"/>
      <c r="E517" s="324"/>
      <c r="F517" s="328"/>
      <c r="G517" s="329"/>
      <c r="I517" s="308"/>
    </row>
    <row r="518" spans="1:9" s="323" customFormat="1" x14ac:dyDescent="0.2">
      <c r="A518" s="336"/>
      <c r="B518" s="337"/>
      <c r="C518" s="338"/>
      <c r="D518" s="339"/>
      <c r="E518" s="340"/>
      <c r="F518" s="341"/>
      <c r="G518" s="342"/>
      <c r="I518" s="308"/>
    </row>
    <row r="519" spans="1:9" s="323" customFormat="1" x14ac:dyDescent="0.2">
      <c r="A519" s="343"/>
      <c r="D519" s="339"/>
      <c r="E519" s="340"/>
      <c r="F519" s="341"/>
      <c r="G519" s="344"/>
      <c r="I519" s="308"/>
    </row>
    <row r="520" spans="1:9" s="323" customFormat="1" x14ac:dyDescent="0.2">
      <c r="A520" s="324"/>
      <c r="B520" s="356"/>
      <c r="C520" s="326"/>
      <c r="D520" s="327"/>
      <c r="E520" s="324"/>
      <c r="F520" s="328"/>
      <c r="G520" s="329"/>
      <c r="I520" s="308"/>
    </row>
    <row r="521" spans="1:9" s="323" customFormat="1" x14ac:dyDescent="0.2">
      <c r="A521" s="324"/>
      <c r="B521" s="356"/>
      <c r="C521" s="326"/>
      <c r="D521" s="345"/>
      <c r="E521" s="324"/>
      <c r="F521" s="328"/>
      <c r="G521" s="329"/>
      <c r="I521" s="308"/>
    </row>
    <row r="522" spans="1:9" s="323" customFormat="1" x14ac:dyDescent="0.2">
      <c r="A522" s="324"/>
      <c r="B522" s="356"/>
      <c r="C522" s="326"/>
      <c r="D522" s="327"/>
      <c r="E522" s="324"/>
      <c r="F522" s="328"/>
      <c r="G522" s="329"/>
      <c r="I522" s="308"/>
    </row>
    <row r="523" spans="1:9" s="323" customFormat="1" x14ac:dyDescent="0.2">
      <c r="A523" s="324"/>
      <c r="B523" s="356"/>
      <c r="C523" s="326"/>
      <c r="D523" s="327"/>
      <c r="E523" s="324"/>
      <c r="F523" s="328"/>
      <c r="G523" s="329"/>
      <c r="I523" s="308"/>
    </row>
    <row r="524" spans="1:9" s="323" customFormat="1" x14ac:dyDescent="0.2">
      <c r="A524" s="324"/>
      <c r="B524" s="356"/>
      <c r="C524" s="326"/>
      <c r="D524" s="327"/>
      <c r="E524" s="324"/>
      <c r="F524" s="328"/>
      <c r="G524" s="329"/>
      <c r="I524" s="308"/>
    </row>
    <row r="525" spans="1:9" s="323" customFormat="1" x14ac:dyDescent="0.2">
      <c r="A525" s="324"/>
      <c r="B525" s="356"/>
      <c r="C525" s="326"/>
      <c r="D525" s="345"/>
      <c r="E525" s="324"/>
      <c r="F525" s="328"/>
      <c r="G525" s="329"/>
      <c r="I525" s="308"/>
    </row>
    <row r="526" spans="1:9" s="323" customFormat="1" x14ac:dyDescent="0.2">
      <c r="A526" s="324"/>
      <c r="B526" s="356"/>
      <c r="C526" s="326"/>
      <c r="D526" s="345"/>
      <c r="E526" s="324"/>
      <c r="F526" s="328"/>
      <c r="G526" s="329"/>
      <c r="I526" s="308"/>
    </row>
    <row r="527" spans="1:9" s="323" customFormat="1" x14ac:dyDescent="0.2">
      <c r="A527" s="324"/>
      <c r="B527" s="325"/>
      <c r="C527" s="326"/>
      <c r="D527" s="327"/>
      <c r="E527" s="324"/>
      <c r="F527" s="328"/>
      <c r="G527" s="329"/>
      <c r="I527" s="308"/>
    </row>
    <row r="528" spans="1:9" s="323" customFormat="1" x14ac:dyDescent="0.2">
      <c r="A528" s="324"/>
      <c r="B528" s="325"/>
      <c r="C528" s="326"/>
      <c r="D528" s="327"/>
      <c r="E528" s="324"/>
      <c r="F528" s="328"/>
      <c r="G528" s="329"/>
      <c r="I528" s="308"/>
    </row>
    <row r="529" spans="1:9" s="323" customFormat="1" x14ac:dyDescent="0.2">
      <c r="A529" s="324"/>
      <c r="B529" s="325"/>
      <c r="C529" s="326"/>
      <c r="D529" s="345"/>
      <c r="E529" s="324"/>
      <c r="F529" s="328"/>
      <c r="G529" s="329"/>
      <c r="I529" s="308"/>
    </row>
    <row r="530" spans="1:9" s="323" customFormat="1" x14ac:dyDescent="0.2">
      <c r="A530" s="324"/>
      <c r="B530" s="325"/>
      <c r="C530" s="326"/>
      <c r="D530" s="327"/>
      <c r="E530" s="324"/>
      <c r="F530" s="328"/>
      <c r="G530" s="329"/>
      <c r="I530" s="308"/>
    </row>
    <row r="531" spans="1:9" s="323" customFormat="1" x14ac:dyDescent="0.2">
      <c r="A531" s="324"/>
      <c r="B531" s="325"/>
      <c r="C531" s="326"/>
      <c r="D531" s="327"/>
      <c r="E531" s="324"/>
      <c r="F531" s="328"/>
      <c r="G531" s="329"/>
      <c r="I531" s="308"/>
    </row>
    <row r="532" spans="1:9" s="323" customFormat="1" x14ac:dyDescent="0.2">
      <c r="A532" s="324"/>
      <c r="B532" s="325"/>
      <c r="C532" s="326"/>
      <c r="D532" s="327"/>
      <c r="E532" s="324"/>
      <c r="F532" s="328"/>
      <c r="G532" s="329"/>
      <c r="I532" s="308"/>
    </row>
    <row r="533" spans="1:9" s="323" customFormat="1" x14ac:dyDescent="0.2">
      <c r="A533" s="324"/>
      <c r="B533" s="325"/>
      <c r="C533" s="326"/>
      <c r="D533" s="327"/>
      <c r="E533" s="324"/>
      <c r="F533" s="328"/>
      <c r="G533" s="329"/>
      <c r="I533" s="308"/>
    </row>
    <row r="534" spans="1:9" s="323" customFormat="1" x14ac:dyDescent="0.2">
      <c r="A534" s="324"/>
      <c r="B534" s="325"/>
      <c r="C534" s="326"/>
      <c r="D534" s="327"/>
      <c r="E534" s="324"/>
      <c r="F534" s="328"/>
      <c r="G534" s="329"/>
      <c r="I534" s="308"/>
    </row>
    <row r="535" spans="1:9" s="323" customFormat="1" x14ac:dyDescent="0.2">
      <c r="A535" s="324"/>
      <c r="B535" s="325"/>
      <c r="C535" s="326"/>
      <c r="D535" s="327"/>
      <c r="E535" s="324"/>
      <c r="F535" s="328"/>
      <c r="G535" s="329"/>
      <c r="I535" s="308"/>
    </row>
    <row r="536" spans="1:9" s="323" customFormat="1" x14ac:dyDescent="0.2">
      <c r="A536" s="324"/>
      <c r="B536" s="325"/>
      <c r="C536" s="326"/>
      <c r="D536" s="345"/>
      <c r="E536" s="324"/>
      <c r="F536" s="328"/>
      <c r="G536" s="329"/>
      <c r="I536" s="308"/>
    </row>
    <row r="537" spans="1:9" s="323" customFormat="1" x14ac:dyDescent="0.2">
      <c r="A537" s="324"/>
      <c r="B537" s="325"/>
      <c r="C537" s="326"/>
      <c r="D537" s="345"/>
      <c r="E537" s="324"/>
      <c r="F537" s="328"/>
      <c r="G537" s="329"/>
      <c r="I537" s="308"/>
    </row>
    <row r="538" spans="1:9" s="323" customFormat="1" x14ac:dyDescent="0.2">
      <c r="A538" s="324"/>
      <c r="B538" s="325"/>
      <c r="C538" s="326"/>
      <c r="D538" s="327"/>
      <c r="E538" s="324"/>
      <c r="F538" s="328"/>
      <c r="G538" s="329"/>
      <c r="I538" s="308"/>
    </row>
    <row r="539" spans="1:9" s="323" customFormat="1" x14ac:dyDescent="0.2">
      <c r="A539" s="324"/>
      <c r="B539" s="325"/>
      <c r="C539" s="326"/>
      <c r="D539" s="345"/>
      <c r="E539" s="324"/>
      <c r="F539" s="328"/>
      <c r="G539" s="329"/>
      <c r="I539" s="308"/>
    </row>
    <row r="540" spans="1:9" s="323" customFormat="1" x14ac:dyDescent="0.2">
      <c r="A540" s="324"/>
      <c r="B540" s="325"/>
      <c r="C540" s="326"/>
      <c r="D540" s="345"/>
      <c r="E540" s="324"/>
      <c r="F540" s="328"/>
      <c r="G540" s="329"/>
      <c r="I540" s="308"/>
    </row>
    <row r="541" spans="1:9" s="323" customFormat="1" x14ac:dyDescent="0.2">
      <c r="A541" s="324"/>
      <c r="B541" s="325"/>
      <c r="C541" s="326"/>
      <c r="D541" s="327"/>
      <c r="E541" s="324"/>
      <c r="F541" s="328"/>
      <c r="G541" s="329"/>
      <c r="I541" s="308"/>
    </row>
    <row r="542" spans="1:9" s="323" customFormat="1" x14ac:dyDescent="0.2">
      <c r="A542" s="324"/>
      <c r="B542" s="325"/>
      <c r="C542" s="326"/>
      <c r="D542" s="327"/>
      <c r="E542" s="324"/>
      <c r="F542" s="328"/>
      <c r="G542" s="329"/>
      <c r="I542" s="308"/>
    </row>
    <row r="543" spans="1:9" s="323" customFormat="1" x14ac:dyDescent="0.2">
      <c r="A543" s="324"/>
      <c r="B543" s="325"/>
      <c r="C543" s="326"/>
      <c r="D543" s="345"/>
      <c r="E543" s="324"/>
      <c r="F543" s="328"/>
      <c r="G543" s="329"/>
      <c r="I543" s="308"/>
    </row>
    <row r="544" spans="1:9" s="323" customFormat="1" x14ac:dyDescent="0.2">
      <c r="A544" s="324"/>
      <c r="B544" s="325"/>
      <c r="C544" s="326"/>
      <c r="D544" s="345"/>
      <c r="E544" s="324"/>
      <c r="F544" s="328"/>
      <c r="G544" s="329"/>
      <c r="I544" s="308"/>
    </row>
    <row r="545" spans="1:15" s="323" customFormat="1" x14ac:dyDescent="0.2">
      <c r="A545" s="324"/>
      <c r="B545" s="325"/>
      <c r="C545" s="326"/>
      <c r="D545" s="345"/>
      <c r="E545" s="324"/>
      <c r="F545" s="328"/>
      <c r="G545" s="329"/>
      <c r="I545" s="308"/>
    </row>
    <row r="546" spans="1:15" s="323" customFormat="1" x14ac:dyDescent="0.2">
      <c r="A546" s="324"/>
      <c r="B546" s="325"/>
      <c r="C546" s="326"/>
      <c r="D546" s="345"/>
      <c r="E546" s="324"/>
      <c r="F546" s="328"/>
      <c r="G546" s="329"/>
      <c r="I546" s="308"/>
    </row>
    <row r="547" spans="1:15" s="323" customFormat="1" x14ac:dyDescent="0.2">
      <c r="A547" s="324"/>
      <c r="B547" s="325"/>
      <c r="C547" s="326"/>
      <c r="D547" s="345"/>
      <c r="E547" s="324"/>
      <c r="F547" s="328"/>
      <c r="G547" s="329"/>
      <c r="I547" s="308"/>
    </row>
    <row r="548" spans="1:15" s="323" customFormat="1" x14ac:dyDescent="0.2">
      <c r="A548" s="346"/>
      <c r="B548" s="356"/>
      <c r="C548" s="326"/>
      <c r="D548" s="327"/>
      <c r="E548" s="324"/>
      <c r="F548" s="328"/>
      <c r="G548" s="329"/>
    </row>
    <row r="549" spans="1:15" s="323" customFormat="1" x14ac:dyDescent="0.2">
      <c r="A549" s="336"/>
      <c r="B549" s="337"/>
      <c r="C549" s="338"/>
      <c r="D549" s="339"/>
      <c r="E549" s="340"/>
      <c r="F549" s="341"/>
      <c r="G549" s="342"/>
    </row>
    <row r="550" spans="1:15" ht="15" x14ac:dyDescent="0.25">
      <c r="A550" s="359"/>
      <c r="B550" s="360"/>
      <c r="C550" s="361"/>
      <c r="D550" s="362"/>
      <c r="E550" s="363"/>
      <c r="F550" s="364"/>
      <c r="G550" s="365"/>
      <c r="H550" s="366"/>
      <c r="I550" s="310"/>
      <c r="J550" s="367"/>
      <c r="K550" s="367"/>
      <c r="L550" s="323"/>
      <c r="M550" s="366"/>
      <c r="N550" s="323"/>
      <c r="O550" s="368"/>
    </row>
    <row r="551" spans="1:15" ht="15" x14ac:dyDescent="0.25">
      <c r="A551" s="369"/>
      <c r="B551" s="369"/>
      <c r="C551" s="370"/>
      <c r="D551" s="371"/>
      <c r="E551" s="160"/>
      <c r="F551" s="372"/>
      <c r="G551" s="373"/>
      <c r="H551" s="310"/>
      <c r="I551" s="374"/>
      <c r="J551" s="375"/>
      <c r="K551" s="366"/>
      <c r="L551" s="366"/>
      <c r="M551" s="366"/>
      <c r="N551" s="366"/>
    </row>
    <row r="552" spans="1:15" ht="15" x14ac:dyDescent="0.25">
      <c r="A552" s="369"/>
      <c r="B552" s="369"/>
      <c r="C552" s="376"/>
      <c r="D552" s="371"/>
      <c r="E552" s="160"/>
      <c r="F552" s="372"/>
      <c r="G552" s="373"/>
      <c r="H552" s="310"/>
      <c r="I552" s="377"/>
      <c r="J552" s="378"/>
      <c r="K552" s="378"/>
      <c r="L552" s="378"/>
      <c r="M552" s="379"/>
      <c r="N552" s="379"/>
    </row>
    <row r="553" spans="1:15" ht="15" x14ac:dyDescent="0.25">
      <c r="A553" s="359"/>
      <c r="B553" s="360"/>
      <c r="C553" s="361"/>
      <c r="D553" s="362"/>
      <c r="E553" s="363"/>
      <c r="F553" s="364"/>
      <c r="G553" s="380"/>
      <c r="H553" s="381"/>
      <c r="I553" s="366"/>
      <c r="J553" s="366"/>
      <c r="K553" s="366"/>
      <c r="L553" s="366"/>
      <c r="M553" s="366"/>
      <c r="N553" s="366"/>
    </row>
    <row r="554" spans="1:15" ht="15" x14ac:dyDescent="0.25">
      <c r="A554" s="382"/>
      <c r="B554" s="382"/>
      <c r="C554" s="370"/>
      <c r="D554" s="371"/>
      <c r="E554" s="160"/>
      <c r="F554" s="372"/>
      <c r="G554" s="373"/>
      <c r="H554" s="310"/>
      <c r="I554" s="374"/>
      <c r="J554" s="375"/>
      <c r="K554" s="366"/>
      <c r="L554" s="366"/>
      <c r="M554" s="366"/>
      <c r="N554" s="366"/>
    </row>
    <row r="555" spans="1:15" ht="15" x14ac:dyDescent="0.25">
      <c r="A555" s="359"/>
      <c r="B555" s="360"/>
      <c r="C555" s="361"/>
      <c r="D555" s="362"/>
      <c r="E555" s="363"/>
      <c r="F555" s="364"/>
      <c r="G555" s="380"/>
      <c r="H555" s="381"/>
      <c r="I555" s="366"/>
      <c r="J555" s="366"/>
      <c r="K555" s="366"/>
      <c r="L555" s="366"/>
      <c r="M555" s="366"/>
      <c r="N555" s="366"/>
    </row>
    <row r="556" spans="1:15" ht="15" x14ac:dyDescent="0.25">
      <c r="A556" s="382"/>
      <c r="B556" s="382"/>
      <c r="C556" s="370"/>
      <c r="D556" s="371"/>
      <c r="E556" s="160"/>
      <c r="F556" s="372"/>
      <c r="G556" s="373"/>
      <c r="H556" s="381"/>
      <c r="I556" s="374"/>
      <c r="J556" s="375"/>
      <c r="K556" s="366"/>
      <c r="L556" s="366"/>
      <c r="M556" s="366"/>
      <c r="N556" s="366"/>
    </row>
    <row r="557" spans="1:15" ht="15" x14ac:dyDescent="0.25">
      <c r="A557" s="382"/>
      <c r="B557" s="382"/>
      <c r="C557" s="383"/>
      <c r="D557" s="371"/>
      <c r="E557" s="160"/>
      <c r="F557" s="372"/>
      <c r="G557" s="373"/>
      <c r="H557" s="381"/>
      <c r="I557" s="374"/>
      <c r="J557" s="375"/>
      <c r="K557" s="366"/>
      <c r="L557" s="366"/>
      <c r="M557" s="366"/>
      <c r="N557" s="366"/>
    </row>
    <row r="558" spans="1:15" ht="15" x14ac:dyDescent="0.25">
      <c r="A558" s="382"/>
      <c r="B558" s="382"/>
      <c r="C558" s="370"/>
      <c r="D558" s="371"/>
      <c r="E558" s="160"/>
      <c r="F558" s="372"/>
      <c r="G558" s="373"/>
      <c r="H558" s="381"/>
      <c r="I558" s="374"/>
      <c r="J558" s="375"/>
      <c r="K558" s="366"/>
      <c r="L558" s="366"/>
      <c r="M558" s="366"/>
      <c r="N558" s="366"/>
    </row>
    <row r="559" spans="1:15" ht="15" x14ac:dyDescent="0.25">
      <c r="A559" s="384"/>
      <c r="B559" s="385"/>
      <c r="C559" s="383"/>
      <c r="D559" s="371"/>
      <c r="E559" s="160"/>
      <c r="F559" s="372"/>
      <c r="G559" s="373"/>
      <c r="H559" s="381"/>
      <c r="I559" s="374"/>
      <c r="J559" s="375"/>
      <c r="K559" s="366"/>
      <c r="L559" s="366"/>
      <c r="M559" s="366"/>
      <c r="N559" s="366"/>
    </row>
    <row r="560" spans="1:15" ht="14.25" x14ac:dyDescent="0.2">
      <c r="A560" s="361"/>
      <c r="B560" s="361"/>
      <c r="C560" s="361"/>
      <c r="D560" s="362"/>
      <c r="E560" s="363"/>
      <c r="F560" s="364"/>
      <c r="G560" s="365"/>
      <c r="H560" s="366"/>
      <c r="I560" s="366"/>
      <c r="J560" s="366"/>
      <c r="K560" s="366"/>
      <c r="L560" s="366"/>
      <c r="M560" s="366"/>
      <c r="N560" s="366"/>
    </row>
    <row r="561" spans="1:10" ht="15" x14ac:dyDescent="0.25">
      <c r="A561" s="384"/>
      <c r="B561" s="160"/>
      <c r="C561" s="386"/>
      <c r="D561" s="371"/>
      <c r="E561" s="160"/>
      <c r="F561" s="372"/>
      <c r="G561" s="373"/>
      <c r="H561" s="366"/>
      <c r="I561" s="366"/>
      <c r="J561" s="366"/>
    </row>
    <row r="562" spans="1:10" ht="15" x14ac:dyDescent="0.25">
      <c r="A562" s="384"/>
      <c r="B562" s="382"/>
      <c r="C562" s="386"/>
      <c r="D562" s="371"/>
      <c r="E562" s="160"/>
      <c r="F562" s="372"/>
      <c r="G562" s="373"/>
      <c r="H562" s="381"/>
      <c r="I562" s="374"/>
      <c r="J562" s="375"/>
    </row>
    <row r="563" spans="1:10" ht="15" x14ac:dyDescent="0.25">
      <c r="A563" s="384"/>
      <c r="B563" s="382"/>
      <c r="C563" s="386"/>
      <c r="D563" s="371"/>
      <c r="E563" s="160"/>
      <c r="F563" s="372"/>
      <c r="G563" s="373"/>
      <c r="H563" s="381"/>
      <c r="I563" s="374"/>
      <c r="J563" s="375"/>
    </row>
    <row r="564" spans="1:10" ht="15" x14ac:dyDescent="0.25">
      <c r="A564" s="384"/>
      <c r="B564" s="382"/>
      <c r="C564" s="386"/>
      <c r="D564" s="371"/>
      <c r="E564" s="160"/>
      <c r="F564" s="372"/>
      <c r="G564" s="373"/>
      <c r="H564" s="381"/>
      <c r="I564" s="374"/>
      <c r="J564" s="375"/>
    </row>
    <row r="565" spans="1:10" ht="15" x14ac:dyDescent="0.25">
      <c r="A565" s="384"/>
      <c r="B565" s="382"/>
      <c r="C565" s="386"/>
      <c r="D565" s="371"/>
      <c r="E565" s="160"/>
      <c r="F565" s="372"/>
      <c r="G565" s="373"/>
      <c r="H565" s="381"/>
      <c r="I565" s="374"/>
      <c r="J565" s="375"/>
    </row>
    <row r="566" spans="1:10" ht="15" x14ac:dyDescent="0.25">
      <c r="A566" s="384"/>
      <c r="B566" s="382"/>
      <c r="C566" s="386"/>
      <c r="D566" s="371"/>
      <c r="E566" s="160"/>
      <c r="F566" s="372"/>
      <c r="G566" s="373"/>
      <c r="H566" s="381"/>
      <c r="I566" s="374"/>
      <c r="J566" s="375"/>
    </row>
    <row r="567" spans="1:10" ht="15" x14ac:dyDescent="0.25">
      <c r="A567" s="384"/>
      <c r="B567" s="382"/>
      <c r="C567" s="386"/>
      <c r="D567" s="371"/>
      <c r="E567" s="160"/>
      <c r="F567" s="372"/>
      <c r="G567" s="373"/>
      <c r="H567" s="381"/>
      <c r="I567" s="374"/>
      <c r="J567" s="375"/>
    </row>
    <row r="568" spans="1:10" ht="15" x14ac:dyDescent="0.25">
      <c r="A568" s="384"/>
      <c r="B568" s="382"/>
      <c r="C568" s="386"/>
      <c r="D568" s="371"/>
      <c r="E568" s="160"/>
      <c r="F568" s="372"/>
      <c r="G568" s="373"/>
      <c r="H568" s="381"/>
      <c r="I568" s="374"/>
      <c r="J568" s="375"/>
    </row>
    <row r="569" spans="1:10" ht="15" x14ac:dyDescent="0.25">
      <c r="A569" s="384"/>
      <c r="B569" s="382"/>
      <c r="C569" s="386"/>
      <c r="D569" s="371"/>
      <c r="E569" s="160"/>
      <c r="F569" s="372"/>
      <c r="G569" s="373"/>
      <c r="H569" s="381"/>
      <c r="I569" s="374"/>
      <c r="J569" s="375"/>
    </row>
    <row r="570" spans="1:10" ht="15" x14ac:dyDescent="0.25">
      <c r="A570" s="359"/>
      <c r="B570" s="387"/>
      <c r="C570" s="388"/>
      <c r="D570" s="389"/>
      <c r="E570" s="158"/>
      <c r="F570" s="390"/>
      <c r="G570" s="391"/>
      <c r="J570" s="366"/>
    </row>
    <row r="571" spans="1:10" ht="15" x14ac:dyDescent="0.25">
      <c r="A571" s="384"/>
      <c r="B571" s="160"/>
      <c r="C571" s="370"/>
      <c r="D571" s="371"/>
      <c r="E571" s="160"/>
      <c r="F571" s="372"/>
      <c r="G571" s="373"/>
      <c r="J571" s="375"/>
    </row>
    <row r="572" spans="1:10" ht="15" x14ac:dyDescent="0.25">
      <c r="A572" s="384"/>
      <c r="B572" s="160"/>
      <c r="C572" s="370"/>
      <c r="D572" s="371"/>
      <c r="E572" s="160"/>
      <c r="F572" s="372"/>
      <c r="G572" s="373"/>
      <c r="J572" s="375"/>
    </row>
    <row r="573" spans="1:10" ht="15" x14ac:dyDescent="0.25">
      <c r="A573" s="384"/>
      <c r="B573" s="160"/>
      <c r="C573" s="370"/>
      <c r="D573" s="371"/>
      <c r="E573" s="160"/>
      <c r="F573" s="372"/>
      <c r="G573" s="373"/>
      <c r="J573" s="375"/>
    </row>
    <row r="574" spans="1:10" ht="15" x14ac:dyDescent="0.25">
      <c r="A574" s="384"/>
      <c r="B574" s="160"/>
      <c r="C574" s="392"/>
      <c r="D574" s="362"/>
      <c r="E574" s="363"/>
      <c r="F574" s="364"/>
      <c r="G574" s="365"/>
      <c r="J574" s="366"/>
    </row>
    <row r="575" spans="1:10" ht="15" x14ac:dyDescent="0.25">
      <c r="A575" s="384"/>
      <c r="B575" s="160"/>
      <c r="C575" s="370"/>
      <c r="D575" s="371"/>
      <c r="E575" s="160"/>
      <c r="F575" s="372"/>
      <c r="G575" s="373"/>
      <c r="J575" s="375"/>
    </row>
    <row r="576" spans="1:10" ht="15" x14ac:dyDescent="0.25">
      <c r="A576" s="384"/>
      <c r="B576" s="160"/>
      <c r="C576" s="370"/>
      <c r="D576" s="371"/>
      <c r="E576" s="160"/>
      <c r="F576" s="372"/>
      <c r="G576" s="373"/>
      <c r="J576" s="375"/>
    </row>
    <row r="577" spans="1:10" ht="15" x14ac:dyDescent="0.25">
      <c r="A577" s="384"/>
      <c r="B577" s="160"/>
      <c r="C577" s="370"/>
      <c r="D577" s="371"/>
      <c r="E577" s="160"/>
      <c r="F577" s="372"/>
      <c r="G577" s="373"/>
      <c r="J577" s="375"/>
    </row>
    <row r="578" spans="1:10" ht="15" x14ac:dyDescent="0.25">
      <c r="A578" s="384"/>
      <c r="B578" s="160"/>
      <c r="C578" s="392"/>
      <c r="D578" s="362"/>
      <c r="E578" s="363"/>
      <c r="F578" s="364"/>
      <c r="G578" s="365"/>
      <c r="J578" s="366"/>
    </row>
    <row r="579" spans="1:10" ht="15" x14ac:dyDescent="0.25">
      <c r="A579" s="384"/>
      <c r="B579" s="160"/>
      <c r="C579" s="370"/>
      <c r="D579" s="371"/>
      <c r="E579" s="160"/>
      <c r="F579" s="372"/>
      <c r="G579" s="373"/>
      <c r="J579" s="375"/>
    </row>
    <row r="580" spans="1:10" ht="15" x14ac:dyDescent="0.25">
      <c r="A580" s="384"/>
      <c r="B580" s="160"/>
      <c r="C580" s="370"/>
      <c r="D580" s="371"/>
      <c r="E580" s="160"/>
      <c r="F580" s="372"/>
      <c r="G580" s="373"/>
      <c r="J580" s="375"/>
    </row>
    <row r="581" spans="1:10" ht="15" x14ac:dyDescent="0.25">
      <c r="A581" s="384"/>
      <c r="B581" s="160"/>
      <c r="C581" s="370"/>
      <c r="D581" s="371"/>
      <c r="E581" s="160"/>
      <c r="F581" s="372"/>
      <c r="G581" s="373"/>
      <c r="J581" s="375"/>
    </row>
    <row r="582" spans="1:10" ht="15" x14ac:dyDescent="0.25">
      <c r="A582" s="384"/>
      <c r="B582" s="160"/>
      <c r="C582" s="392"/>
      <c r="D582" s="362"/>
      <c r="E582" s="363"/>
      <c r="F582" s="364"/>
      <c r="G582" s="365"/>
      <c r="J582" s="366"/>
    </row>
    <row r="583" spans="1:10" ht="15" x14ac:dyDescent="0.25">
      <c r="A583" s="384"/>
      <c r="B583" s="160"/>
      <c r="C583" s="370"/>
      <c r="D583" s="371"/>
      <c r="E583" s="160"/>
      <c r="F583" s="372"/>
      <c r="G583" s="373"/>
      <c r="J583" s="375"/>
    </row>
    <row r="584" spans="1:10" ht="15" x14ac:dyDescent="0.25">
      <c r="A584" s="384"/>
      <c r="B584" s="160"/>
      <c r="C584" s="370"/>
      <c r="D584" s="371"/>
      <c r="E584" s="160"/>
      <c r="F584" s="372"/>
      <c r="G584" s="373"/>
      <c r="J584" s="375"/>
    </row>
    <row r="585" spans="1:10" ht="15" x14ac:dyDescent="0.25">
      <c r="A585" s="384"/>
      <c r="B585" s="160"/>
      <c r="C585" s="370"/>
      <c r="D585" s="371"/>
      <c r="E585" s="160"/>
      <c r="F585" s="372"/>
      <c r="G585" s="373"/>
      <c r="J585" s="375"/>
    </row>
    <row r="586" spans="1:10" ht="15" x14ac:dyDescent="0.25">
      <c r="A586" s="384"/>
      <c r="B586" s="160"/>
      <c r="C586" s="392"/>
      <c r="D586" s="362"/>
      <c r="E586" s="363"/>
      <c r="F586" s="364"/>
      <c r="G586" s="365"/>
      <c r="J586" s="366"/>
    </row>
    <row r="587" spans="1:10" ht="15" x14ac:dyDescent="0.25">
      <c r="A587" s="384"/>
      <c r="B587" s="160"/>
      <c r="C587" s="370"/>
      <c r="D587" s="371"/>
      <c r="E587" s="160"/>
      <c r="F587" s="372"/>
      <c r="G587" s="373"/>
      <c r="J587" s="375"/>
    </row>
    <row r="588" spans="1:10" ht="15" x14ac:dyDescent="0.25">
      <c r="A588" s="384"/>
      <c r="B588" s="160"/>
      <c r="C588" s="370"/>
      <c r="D588" s="371"/>
      <c r="E588" s="160"/>
      <c r="F588" s="372"/>
      <c r="G588" s="373"/>
      <c r="J588" s="375"/>
    </row>
    <row r="589" spans="1:10" ht="15" x14ac:dyDescent="0.25">
      <c r="A589" s="384"/>
      <c r="B589" s="160"/>
      <c r="C589" s="370"/>
      <c r="D589" s="371"/>
      <c r="E589" s="160"/>
      <c r="F589" s="372"/>
      <c r="G589" s="373"/>
      <c r="J589" s="375"/>
    </row>
    <row r="590" spans="1:10" ht="15" x14ac:dyDescent="0.25">
      <c r="A590" s="384"/>
      <c r="B590" s="160"/>
      <c r="C590" s="392"/>
      <c r="D590" s="362"/>
      <c r="E590" s="363"/>
      <c r="F590" s="364"/>
      <c r="G590" s="365"/>
      <c r="J590" s="366"/>
    </row>
    <row r="591" spans="1:10" ht="15" x14ac:dyDescent="0.25">
      <c r="A591" s="384"/>
      <c r="B591" s="160"/>
      <c r="C591" s="370"/>
      <c r="D591" s="371"/>
      <c r="E591" s="160"/>
      <c r="F591" s="372"/>
      <c r="G591" s="373"/>
      <c r="J591" s="375"/>
    </row>
    <row r="592" spans="1:10" ht="15" x14ac:dyDescent="0.25">
      <c r="A592" s="384"/>
      <c r="B592" s="160"/>
      <c r="C592" s="370"/>
      <c r="D592" s="371"/>
      <c r="E592" s="160"/>
      <c r="F592" s="372"/>
      <c r="G592" s="373"/>
      <c r="J592" s="375"/>
    </row>
    <row r="593" spans="1:10" ht="15" x14ac:dyDescent="0.25">
      <c r="A593" s="384"/>
      <c r="B593" s="160"/>
      <c r="C593" s="370"/>
      <c r="D593" s="371"/>
      <c r="E593" s="160"/>
      <c r="F593" s="372"/>
      <c r="G593" s="373"/>
      <c r="J593" s="375"/>
    </row>
    <row r="594" spans="1:10" ht="15" x14ac:dyDescent="0.25">
      <c r="A594" s="384"/>
      <c r="B594" s="160"/>
      <c r="C594" s="392"/>
      <c r="D594" s="362"/>
      <c r="E594" s="363"/>
      <c r="F594" s="364"/>
      <c r="G594" s="365"/>
      <c r="J594" s="366"/>
    </row>
    <row r="595" spans="1:10" ht="15" x14ac:dyDescent="0.25">
      <c r="A595" s="384"/>
      <c r="B595" s="160"/>
      <c r="C595" s="370"/>
      <c r="D595" s="371"/>
      <c r="E595" s="160"/>
      <c r="F595" s="372"/>
      <c r="G595" s="373"/>
      <c r="J595" s="375"/>
    </row>
    <row r="596" spans="1:10" ht="15" x14ac:dyDescent="0.25">
      <c r="A596" s="384"/>
      <c r="B596" s="160"/>
      <c r="C596" s="370"/>
      <c r="D596" s="371"/>
      <c r="E596" s="160"/>
      <c r="F596" s="372"/>
      <c r="G596" s="373"/>
      <c r="J596" s="375"/>
    </row>
    <row r="597" spans="1:10" ht="15" x14ac:dyDescent="0.25">
      <c r="A597" s="384"/>
      <c r="B597" s="160"/>
      <c r="C597" s="370"/>
      <c r="D597" s="371"/>
      <c r="E597" s="160"/>
      <c r="F597" s="372"/>
      <c r="G597" s="373"/>
      <c r="J597" s="375"/>
    </row>
    <row r="598" spans="1:10" ht="15" x14ac:dyDescent="0.25">
      <c r="A598" s="384"/>
      <c r="B598" s="160"/>
      <c r="C598" s="392"/>
      <c r="D598" s="362"/>
      <c r="E598" s="363"/>
      <c r="F598" s="364"/>
      <c r="G598" s="365"/>
      <c r="J598" s="366"/>
    </row>
    <row r="599" spans="1:10" ht="15" x14ac:dyDescent="0.25">
      <c r="A599" s="384"/>
      <c r="B599" s="160"/>
      <c r="C599" s="370"/>
      <c r="D599" s="371"/>
      <c r="E599" s="160"/>
      <c r="F599" s="372"/>
      <c r="G599" s="373"/>
      <c r="J599" s="375"/>
    </row>
    <row r="600" spans="1:10" ht="15" x14ac:dyDescent="0.25">
      <c r="A600" s="384"/>
      <c r="B600" s="160"/>
      <c r="C600" s="370"/>
      <c r="D600" s="371"/>
      <c r="E600" s="160"/>
      <c r="F600" s="372"/>
      <c r="G600" s="373"/>
      <c r="J600" s="375"/>
    </row>
    <row r="601" spans="1:10" ht="15" x14ac:dyDescent="0.25">
      <c r="A601" s="384"/>
      <c r="B601" s="160"/>
      <c r="C601" s="370"/>
      <c r="D601" s="371"/>
      <c r="E601" s="160"/>
      <c r="F601" s="372"/>
      <c r="G601" s="373"/>
      <c r="J601" s="375"/>
    </row>
    <row r="602" spans="1:10" ht="15" x14ac:dyDescent="0.25">
      <c r="A602" s="384"/>
      <c r="B602" s="160"/>
      <c r="C602" s="392"/>
      <c r="D602" s="362"/>
      <c r="E602" s="363"/>
      <c r="F602" s="364"/>
      <c r="G602" s="365"/>
    </row>
    <row r="603" spans="1:10" ht="15.75" x14ac:dyDescent="0.2">
      <c r="A603" s="393"/>
      <c r="B603" s="393"/>
      <c r="C603" s="393"/>
      <c r="D603" s="393"/>
      <c r="E603" s="393"/>
      <c r="F603" s="393"/>
      <c r="G603" s="393"/>
    </row>
  </sheetData>
  <sheetProtection sheet="1" objects="1" scenarios="1"/>
  <mergeCells count="8">
    <mergeCell ref="A5:B5"/>
    <mergeCell ref="A6:B6"/>
    <mergeCell ref="C1:G1"/>
    <mergeCell ref="C2:G2"/>
    <mergeCell ref="A1:B1"/>
    <mergeCell ref="A2:B2"/>
    <mergeCell ref="A3:B3"/>
    <mergeCell ref="A4:B4"/>
  </mergeCells>
  <printOptions horizontalCentered="1"/>
  <pageMargins left="0.5" right="0.5" top="0.5" bottom="0.5" header="0.3" footer="0.3"/>
  <pageSetup scale="76" fitToHeight="0" orientation="portrait" r:id="rId1"/>
  <headerFooter>
    <oddFooter>&amp;L&amp;8&amp;Z&amp;F&amp;R&amp;8REV: 04/01/2014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5"/>
  <sheetViews>
    <sheetView topLeftCell="A490" workbookViewId="0">
      <selection activeCell="D3" sqref="D3"/>
    </sheetView>
  </sheetViews>
  <sheetFormatPr defaultRowHeight="12.75" outlineLevelCol="1" x14ac:dyDescent="0.2"/>
  <cols>
    <col min="1" max="1" width="9.28515625" style="74" customWidth="1"/>
    <col min="2" max="2" width="26.140625" style="75" customWidth="1"/>
    <col min="3" max="3" width="25.28515625" customWidth="1" outlineLevel="1"/>
    <col min="4" max="4" width="11.85546875" style="74" customWidth="1" outlineLevel="1"/>
    <col min="5" max="5" width="8.140625" style="74" customWidth="1"/>
    <col min="6" max="6" width="11.85546875" style="76" customWidth="1"/>
    <col min="7" max="7" width="13.140625" style="74" customWidth="1"/>
    <col min="8" max="8" width="5.42578125" customWidth="1"/>
    <col min="14" max="14" width="24.42578125" customWidth="1"/>
  </cols>
  <sheetData>
    <row r="1" spans="1:16" ht="15.75" thickBot="1" x14ac:dyDescent="0.3">
      <c r="A1" s="456" t="s">
        <v>142</v>
      </c>
      <c r="B1" s="457"/>
      <c r="C1" s="17">
        <f>'Uniformat Level 2 Breakdown'!D3</f>
        <v>0</v>
      </c>
      <c r="D1" s="18">
        <f>'Uniformat Level 2 Breakdown'!E3</f>
        <v>0</v>
      </c>
      <c r="E1" s="19"/>
      <c r="F1" s="20"/>
      <c r="G1"/>
      <c r="H1" s="16"/>
      <c r="I1" s="21" t="s">
        <v>143</v>
      </c>
    </row>
    <row r="2" spans="1:16" ht="16.5" thickBot="1" x14ac:dyDescent="0.3">
      <c r="A2" s="460" t="s">
        <v>144</v>
      </c>
      <c r="B2" s="461"/>
      <c r="C2" s="461"/>
      <c r="D2" s="462"/>
      <c r="E2" s="462"/>
      <c r="F2" s="462"/>
      <c r="G2" s="463"/>
      <c r="H2" s="16"/>
      <c r="I2" s="22"/>
      <c r="J2" s="21" t="s">
        <v>145</v>
      </c>
    </row>
    <row r="3" spans="1:16" s="27" customFormat="1" ht="15.75" thickBot="1" x14ac:dyDescent="0.25">
      <c r="A3" s="464" t="s">
        <v>124</v>
      </c>
      <c r="B3" s="465"/>
      <c r="C3" s="466"/>
      <c r="D3" s="23"/>
      <c r="E3" s="23"/>
      <c r="F3" s="24"/>
      <c r="G3" s="23"/>
      <c r="H3" s="25"/>
      <c r="I3" s="26"/>
      <c r="J3" s="21" t="s">
        <v>146</v>
      </c>
    </row>
    <row r="4" spans="1:16" s="27" customFormat="1" ht="15.75" thickBot="1" x14ac:dyDescent="0.25">
      <c r="A4" s="23" t="s">
        <v>147</v>
      </c>
      <c r="B4" s="28" t="s">
        <v>148</v>
      </c>
      <c r="C4" s="29"/>
      <c r="D4" s="30" t="s">
        <v>149</v>
      </c>
      <c r="E4" s="30" t="s">
        <v>150</v>
      </c>
      <c r="F4" s="31" t="s">
        <v>151</v>
      </c>
      <c r="G4" s="30" t="s">
        <v>152</v>
      </c>
      <c r="H4" s="25"/>
    </row>
    <row r="5" spans="1:16" s="40" customFormat="1" x14ac:dyDescent="0.2">
      <c r="A5" s="32" t="s">
        <v>153</v>
      </c>
      <c r="B5" s="33" t="s">
        <v>154</v>
      </c>
      <c r="C5" s="34"/>
      <c r="D5" s="35"/>
      <c r="E5" s="36"/>
      <c r="F5" s="37"/>
      <c r="G5" s="38"/>
      <c r="H5" s="39"/>
      <c r="I5" s="21"/>
    </row>
    <row r="6" spans="1:16" s="40" customFormat="1" x14ac:dyDescent="0.2">
      <c r="A6" s="41"/>
      <c r="B6" s="42" t="s">
        <v>155</v>
      </c>
      <c r="C6" s="43"/>
      <c r="D6" s="44">
        <f>C$1</f>
        <v>0</v>
      </c>
      <c r="E6" s="45" t="s">
        <v>156</v>
      </c>
      <c r="F6" s="46">
        <f>IF(D6&lt;=0,0,G6/D6)</f>
        <v>0</v>
      </c>
      <c r="G6" s="47">
        <v>0</v>
      </c>
      <c r="H6" s="39"/>
      <c r="I6" s="21" t="s">
        <v>157</v>
      </c>
      <c r="O6" s="40" t="s">
        <v>156</v>
      </c>
    </row>
    <row r="7" spans="1:16" s="40" customFormat="1" x14ac:dyDescent="0.2">
      <c r="A7" s="41"/>
      <c r="B7" s="42" t="s">
        <v>155</v>
      </c>
      <c r="C7" s="43"/>
      <c r="D7" s="44">
        <f>C$1</f>
        <v>0</v>
      </c>
      <c r="E7" s="45" t="s">
        <v>156</v>
      </c>
      <c r="F7" s="46">
        <f t="shared" ref="F7:F8" si="0">IF(D7&lt;=0,0,G7/D7)</f>
        <v>0</v>
      </c>
      <c r="G7" s="47">
        <v>0</v>
      </c>
      <c r="H7" s="39"/>
      <c r="I7" s="21" t="s">
        <v>157</v>
      </c>
      <c r="O7" s="40" t="s">
        <v>156</v>
      </c>
    </row>
    <row r="8" spans="1:16" s="40" customFormat="1" x14ac:dyDescent="0.2">
      <c r="A8" s="41"/>
      <c r="B8" s="42" t="s">
        <v>155</v>
      </c>
      <c r="C8" s="43"/>
      <c r="D8" s="44">
        <f>C$1</f>
        <v>0</v>
      </c>
      <c r="E8" s="45" t="s">
        <v>156</v>
      </c>
      <c r="F8" s="46">
        <f t="shared" si="0"/>
        <v>0</v>
      </c>
      <c r="G8" s="47">
        <v>0</v>
      </c>
      <c r="H8" s="39"/>
      <c r="I8" s="21" t="s">
        <v>157</v>
      </c>
      <c r="O8" s="40" t="s">
        <v>156</v>
      </c>
    </row>
    <row r="9" spans="1:16" s="40" customFormat="1" ht="13.5" thickBot="1" x14ac:dyDescent="0.25">
      <c r="A9" s="41"/>
      <c r="B9" s="42"/>
      <c r="C9" s="48"/>
      <c r="D9" s="44"/>
      <c r="E9" s="45"/>
      <c r="F9" s="46"/>
      <c r="G9" s="47"/>
      <c r="H9" s="39"/>
      <c r="O9" s="40" t="s">
        <v>158</v>
      </c>
      <c r="P9" s="40" t="s">
        <v>159</v>
      </c>
    </row>
    <row r="10" spans="1:16" s="40" customFormat="1" ht="13.5" thickBot="1" x14ac:dyDescent="0.25">
      <c r="A10" s="49"/>
      <c r="B10" s="50"/>
      <c r="C10" s="51" t="str">
        <f>"SUBTOTAL "&amp;B5</f>
        <v>SUBTOTAL PROCUREMENT/CONTRACTING REQUIREMENTS:</v>
      </c>
      <c r="D10" s="52"/>
      <c r="E10" s="53"/>
      <c r="F10" s="54"/>
      <c r="G10" s="55">
        <f ca="1">SUM(OFFSET(G4,1,0):OFFSET(G10,-1,0))</f>
        <v>0</v>
      </c>
      <c r="H10" s="39"/>
      <c r="O10" s="40" t="s">
        <v>160</v>
      </c>
      <c r="P10" s="40" t="s">
        <v>161</v>
      </c>
    </row>
    <row r="11" spans="1:16" s="40" customFormat="1" x14ac:dyDescent="0.2">
      <c r="A11" s="32" t="s">
        <v>162</v>
      </c>
      <c r="B11" s="33" t="s">
        <v>163</v>
      </c>
      <c r="C11" s="56"/>
      <c r="D11" s="35"/>
      <c r="E11" s="36"/>
      <c r="F11" s="37"/>
      <c r="G11" s="38"/>
      <c r="H11" s="39"/>
      <c r="O11" s="40" t="s">
        <v>164</v>
      </c>
      <c r="P11" s="40" t="s">
        <v>165</v>
      </c>
    </row>
    <row r="12" spans="1:16" s="40" customFormat="1" x14ac:dyDescent="0.2">
      <c r="A12" s="41" t="s">
        <v>166</v>
      </c>
      <c r="B12" s="42" t="s">
        <v>117</v>
      </c>
      <c r="C12" s="57"/>
      <c r="D12" s="44">
        <f t="shared" ref="D12:D19" si="1">C$1</f>
        <v>0</v>
      </c>
      <c r="E12" s="45" t="s">
        <v>156</v>
      </c>
      <c r="F12" s="46">
        <f t="shared" ref="F12:F19" si="2">IF(D12&lt;=0,0,G12/D12)</f>
        <v>0</v>
      </c>
      <c r="G12" s="47">
        <v>0</v>
      </c>
      <c r="H12" s="39"/>
      <c r="I12" s="40" t="s">
        <v>157</v>
      </c>
      <c r="O12" s="40" t="s">
        <v>167</v>
      </c>
      <c r="P12" s="40" t="s">
        <v>168</v>
      </c>
    </row>
    <row r="13" spans="1:16" s="40" customFormat="1" x14ac:dyDescent="0.2">
      <c r="A13" s="41" t="s">
        <v>169</v>
      </c>
      <c r="B13" s="42" t="s">
        <v>170</v>
      </c>
      <c r="C13" s="57"/>
      <c r="D13" s="44">
        <f t="shared" si="1"/>
        <v>0</v>
      </c>
      <c r="E13" s="45" t="s">
        <v>156</v>
      </c>
      <c r="F13" s="46">
        <f t="shared" si="2"/>
        <v>0</v>
      </c>
      <c r="G13" s="47">
        <v>0</v>
      </c>
      <c r="H13" s="39"/>
      <c r="I13" s="40" t="s">
        <v>157</v>
      </c>
      <c r="O13" s="40" t="s">
        <v>156</v>
      </c>
    </row>
    <row r="14" spans="1:16" s="40" customFormat="1" x14ac:dyDescent="0.2">
      <c r="A14" s="41" t="s">
        <v>171</v>
      </c>
      <c r="B14" s="42" t="s">
        <v>172</v>
      </c>
      <c r="C14" s="57"/>
      <c r="D14" s="44">
        <f t="shared" si="1"/>
        <v>0</v>
      </c>
      <c r="E14" s="45" t="s">
        <v>156</v>
      </c>
      <c r="F14" s="46">
        <f t="shared" si="2"/>
        <v>0</v>
      </c>
      <c r="G14" s="47">
        <v>0</v>
      </c>
      <c r="H14" s="39"/>
      <c r="I14" s="40" t="s">
        <v>157</v>
      </c>
      <c r="O14" s="40" t="s">
        <v>173</v>
      </c>
      <c r="P14" s="40" t="s">
        <v>174</v>
      </c>
    </row>
    <row r="15" spans="1:16" s="40" customFormat="1" x14ac:dyDescent="0.2">
      <c r="A15" s="41" t="s">
        <v>175</v>
      </c>
      <c r="B15" s="42" t="s">
        <v>176</v>
      </c>
      <c r="C15" s="57"/>
      <c r="D15" s="44">
        <f t="shared" si="1"/>
        <v>0</v>
      </c>
      <c r="E15" s="45" t="s">
        <v>156</v>
      </c>
      <c r="F15" s="46">
        <f t="shared" si="2"/>
        <v>0</v>
      </c>
      <c r="G15" s="47">
        <v>0</v>
      </c>
      <c r="H15" s="39"/>
      <c r="I15" s="40" t="s">
        <v>157</v>
      </c>
      <c r="O15" s="40" t="s">
        <v>177</v>
      </c>
      <c r="P15" s="40" t="s">
        <v>178</v>
      </c>
    </row>
    <row r="16" spans="1:16" s="40" customFormat="1" x14ac:dyDescent="0.2">
      <c r="A16" s="41" t="s">
        <v>179</v>
      </c>
      <c r="B16" s="42" t="s">
        <v>180</v>
      </c>
      <c r="C16" s="57"/>
      <c r="D16" s="44">
        <f t="shared" si="1"/>
        <v>0</v>
      </c>
      <c r="E16" s="45" t="s">
        <v>156</v>
      </c>
      <c r="F16" s="46">
        <f t="shared" si="2"/>
        <v>0</v>
      </c>
      <c r="G16" s="47">
        <v>0</v>
      </c>
      <c r="H16" s="39"/>
      <c r="I16" s="40" t="s">
        <v>157</v>
      </c>
      <c r="O16" s="40" t="s">
        <v>181</v>
      </c>
      <c r="P16" s="40" t="s">
        <v>182</v>
      </c>
    </row>
    <row r="17" spans="1:16" s="40" customFormat="1" x14ac:dyDescent="0.2">
      <c r="A17" s="41" t="s">
        <v>183</v>
      </c>
      <c r="B17" s="42" t="s">
        <v>184</v>
      </c>
      <c r="C17" s="57"/>
      <c r="D17" s="44">
        <f t="shared" si="1"/>
        <v>0</v>
      </c>
      <c r="E17" s="45" t="s">
        <v>156</v>
      </c>
      <c r="F17" s="46">
        <f t="shared" si="2"/>
        <v>0</v>
      </c>
      <c r="G17" s="47">
        <v>0</v>
      </c>
      <c r="H17" s="39"/>
      <c r="I17" s="40" t="s">
        <v>157</v>
      </c>
      <c r="O17" s="40" t="s">
        <v>156</v>
      </c>
    </row>
    <row r="18" spans="1:16" s="40" customFormat="1" x14ac:dyDescent="0.2">
      <c r="A18" s="41" t="s">
        <v>185</v>
      </c>
      <c r="B18" s="42" t="s">
        <v>186</v>
      </c>
      <c r="C18" s="43"/>
      <c r="D18" s="44">
        <f t="shared" si="1"/>
        <v>0</v>
      </c>
      <c r="E18" s="45" t="s">
        <v>156</v>
      </c>
      <c r="F18" s="46">
        <f t="shared" si="2"/>
        <v>0</v>
      </c>
      <c r="G18" s="47">
        <v>0</v>
      </c>
      <c r="H18" s="39"/>
      <c r="I18" s="40" t="s">
        <v>157</v>
      </c>
      <c r="O18" s="40" t="s">
        <v>187</v>
      </c>
      <c r="P18" s="40" t="s">
        <v>188</v>
      </c>
    </row>
    <row r="19" spans="1:16" s="40" customFormat="1" x14ac:dyDescent="0.2">
      <c r="A19" s="41" t="s">
        <v>189</v>
      </c>
      <c r="B19" s="42" t="s">
        <v>190</v>
      </c>
      <c r="C19" s="57"/>
      <c r="D19" s="44">
        <f t="shared" si="1"/>
        <v>0</v>
      </c>
      <c r="E19" s="45" t="s">
        <v>156</v>
      </c>
      <c r="F19" s="46">
        <f t="shared" si="2"/>
        <v>0</v>
      </c>
      <c r="G19" s="47">
        <v>0</v>
      </c>
      <c r="H19" s="39"/>
      <c r="I19" s="40" t="s">
        <v>157</v>
      </c>
      <c r="O19" s="40" t="s">
        <v>156</v>
      </c>
    </row>
    <row r="20" spans="1:16" s="40" customFormat="1" ht="13.5" thickBot="1" x14ac:dyDescent="0.25">
      <c r="A20" s="41"/>
      <c r="B20" s="58"/>
      <c r="C20" s="43"/>
      <c r="D20" s="44"/>
      <c r="E20" s="45"/>
      <c r="F20" s="46"/>
      <c r="G20" s="47"/>
      <c r="H20" s="39"/>
      <c r="O20" s="40" t="s">
        <v>191</v>
      </c>
      <c r="P20" s="40" t="s">
        <v>192</v>
      </c>
    </row>
    <row r="21" spans="1:16" s="40" customFormat="1" ht="13.5" thickBot="1" x14ac:dyDescent="0.25">
      <c r="A21" s="49"/>
      <c r="B21" s="50"/>
      <c r="C21" s="51" t="str">
        <f>"SUBTOTAL "&amp;B11</f>
        <v>SUBTOTAL GENERAL REQUIREMENTS:</v>
      </c>
      <c r="D21" s="52"/>
      <c r="E21" s="53"/>
      <c r="F21" s="54"/>
      <c r="G21" s="55">
        <f ca="1">SUM(OFFSET(G10,1,0):OFFSET(G21,-1,0))</f>
        <v>0</v>
      </c>
      <c r="H21" s="39"/>
    </row>
    <row r="22" spans="1:16" s="40" customFormat="1" x14ac:dyDescent="0.2">
      <c r="A22" s="32" t="s">
        <v>193</v>
      </c>
      <c r="B22" s="33" t="s">
        <v>194</v>
      </c>
      <c r="C22" s="59"/>
      <c r="D22" s="35"/>
      <c r="E22" s="36"/>
      <c r="F22" s="37"/>
      <c r="G22" s="38"/>
      <c r="H22" s="39"/>
      <c r="O22" s="40" t="s">
        <v>195</v>
      </c>
      <c r="P22" s="40" t="s">
        <v>196</v>
      </c>
    </row>
    <row r="23" spans="1:16" s="40" customFormat="1" x14ac:dyDescent="0.2">
      <c r="A23" s="41" t="s">
        <v>197</v>
      </c>
      <c r="B23" s="42" t="s">
        <v>198</v>
      </c>
      <c r="C23" s="57"/>
      <c r="D23" s="44"/>
      <c r="E23" s="45" t="s">
        <v>199</v>
      </c>
      <c r="F23" s="46">
        <f t="shared" ref="F23:F27" si="3">IF(D23&lt;=0,0,G23/D23)</f>
        <v>0</v>
      </c>
      <c r="G23" s="47">
        <v>0</v>
      </c>
      <c r="H23" s="39"/>
      <c r="I23" s="40" t="s">
        <v>200</v>
      </c>
      <c r="O23" s="40" t="s">
        <v>201</v>
      </c>
      <c r="P23" s="40" t="s">
        <v>202</v>
      </c>
    </row>
    <row r="24" spans="1:16" s="40" customFormat="1" x14ac:dyDescent="0.2">
      <c r="A24" s="41" t="s">
        <v>203</v>
      </c>
      <c r="B24" s="42" t="s">
        <v>204</v>
      </c>
      <c r="C24" s="57"/>
      <c r="D24" s="44">
        <f>C$1</f>
        <v>0</v>
      </c>
      <c r="E24" s="45" t="s">
        <v>156</v>
      </c>
      <c r="F24" s="46">
        <f t="shared" si="3"/>
        <v>0</v>
      </c>
      <c r="G24" s="47">
        <v>0</v>
      </c>
      <c r="H24" s="39"/>
      <c r="I24" s="40" t="s">
        <v>157</v>
      </c>
      <c r="O24" s="40" t="s">
        <v>205</v>
      </c>
      <c r="P24" s="40" t="s">
        <v>206</v>
      </c>
    </row>
    <row r="25" spans="1:16" s="40" customFormat="1" x14ac:dyDescent="0.2">
      <c r="A25" s="41" t="s">
        <v>207</v>
      </c>
      <c r="B25" s="42" t="s">
        <v>208</v>
      </c>
      <c r="C25" s="43"/>
      <c r="D25" s="60"/>
      <c r="E25" s="45" t="s">
        <v>209</v>
      </c>
      <c r="F25" s="46">
        <f t="shared" si="3"/>
        <v>0</v>
      </c>
      <c r="G25" s="47">
        <v>0</v>
      </c>
      <c r="H25" s="39"/>
      <c r="I25" s="40" t="s">
        <v>210</v>
      </c>
      <c r="O25" s="40" t="s">
        <v>211</v>
      </c>
      <c r="P25" s="40" t="s">
        <v>212</v>
      </c>
    </row>
    <row r="26" spans="1:16" s="40" customFormat="1" x14ac:dyDescent="0.2">
      <c r="A26" s="41" t="s">
        <v>213</v>
      </c>
      <c r="B26" s="42" t="s">
        <v>214</v>
      </c>
      <c r="C26" s="57"/>
      <c r="D26" s="60">
        <f>D$1</f>
        <v>0</v>
      </c>
      <c r="E26" s="45" t="s">
        <v>215</v>
      </c>
      <c r="F26" s="46">
        <f t="shared" si="3"/>
        <v>0</v>
      </c>
      <c r="G26" s="47">
        <v>0</v>
      </c>
      <c r="H26" s="39"/>
      <c r="I26" s="40" t="s">
        <v>216</v>
      </c>
      <c r="O26" s="40" t="s">
        <v>217</v>
      </c>
      <c r="P26" s="40" t="s">
        <v>218</v>
      </c>
    </row>
    <row r="27" spans="1:16" s="40" customFormat="1" x14ac:dyDescent="0.2">
      <c r="A27" s="41" t="s">
        <v>219</v>
      </c>
      <c r="B27" s="42" t="s">
        <v>220</v>
      </c>
      <c r="C27" s="57"/>
      <c r="D27" s="60">
        <f>D$1</f>
        <v>0</v>
      </c>
      <c r="E27" s="45" t="s">
        <v>215</v>
      </c>
      <c r="F27" s="46">
        <f t="shared" si="3"/>
        <v>0</v>
      </c>
      <c r="G27" s="47">
        <v>0</v>
      </c>
      <c r="H27" s="39"/>
      <c r="I27" s="40" t="s">
        <v>216</v>
      </c>
      <c r="O27" s="40" t="s">
        <v>221</v>
      </c>
      <c r="P27" s="40" t="s">
        <v>222</v>
      </c>
    </row>
    <row r="28" spans="1:16" s="40" customFormat="1" ht="13.5" thickBot="1" x14ac:dyDescent="0.25">
      <c r="A28" s="61"/>
      <c r="B28" s="58"/>
      <c r="C28" s="43"/>
      <c r="D28" s="44"/>
      <c r="E28" s="45"/>
      <c r="F28" s="46"/>
      <c r="G28" s="47"/>
      <c r="H28" s="39"/>
      <c r="O28" s="40" t="s">
        <v>223</v>
      </c>
      <c r="P28" s="40" t="s">
        <v>224</v>
      </c>
    </row>
    <row r="29" spans="1:16" s="40" customFormat="1" ht="13.5" thickBot="1" x14ac:dyDescent="0.25">
      <c r="A29" s="49"/>
      <c r="B29" s="50"/>
      <c r="C29" s="51" t="str">
        <f>"SUBTOTAL "&amp;B22</f>
        <v>SUBTOTAL EXISTING CONDITIONS:</v>
      </c>
      <c r="D29" s="52"/>
      <c r="E29" s="53"/>
      <c r="F29" s="54"/>
      <c r="G29" s="55">
        <f ca="1">SUM(OFFSET(G21,1,0):OFFSET(G29,-1,0))</f>
        <v>0</v>
      </c>
      <c r="H29" s="39"/>
      <c r="O29" s="40" t="s">
        <v>225</v>
      </c>
      <c r="P29" s="40" t="s">
        <v>226</v>
      </c>
    </row>
    <row r="30" spans="1:16" s="40" customFormat="1" x14ac:dyDescent="0.2">
      <c r="A30" s="62" t="s">
        <v>227</v>
      </c>
      <c r="B30" s="63" t="s">
        <v>228</v>
      </c>
      <c r="C30" s="64"/>
      <c r="D30" s="65"/>
      <c r="E30" s="66"/>
      <c r="F30" s="67"/>
      <c r="G30" s="68"/>
      <c r="H30" s="39"/>
      <c r="O30" s="40" t="s">
        <v>229</v>
      </c>
      <c r="P30" s="40" t="s">
        <v>230</v>
      </c>
    </row>
    <row r="31" spans="1:16" s="40" customFormat="1" x14ac:dyDescent="0.2">
      <c r="A31" s="41" t="s">
        <v>231</v>
      </c>
      <c r="B31" s="42" t="s">
        <v>232</v>
      </c>
      <c r="C31" s="43"/>
      <c r="D31" s="44">
        <f>C$1</f>
        <v>0</v>
      </c>
      <c r="E31" s="45" t="s">
        <v>156</v>
      </c>
      <c r="F31" s="46">
        <f t="shared" ref="F31:F34" si="4">IF(D31&lt;=0,0,G31/D31)</f>
        <v>0</v>
      </c>
      <c r="G31" s="47">
        <v>0</v>
      </c>
      <c r="H31" s="39"/>
      <c r="I31" s="40" t="s">
        <v>157</v>
      </c>
    </row>
    <row r="32" spans="1:16" s="40" customFormat="1" x14ac:dyDescent="0.2">
      <c r="A32" s="41" t="s">
        <v>233</v>
      </c>
      <c r="B32" s="42" t="s">
        <v>234</v>
      </c>
      <c r="C32" s="43"/>
      <c r="D32" s="44"/>
      <c r="E32" s="45" t="s">
        <v>235</v>
      </c>
      <c r="F32" s="46">
        <f t="shared" si="4"/>
        <v>0</v>
      </c>
      <c r="G32" s="47">
        <v>0</v>
      </c>
      <c r="H32" s="39"/>
      <c r="I32" s="40" t="s">
        <v>236</v>
      </c>
    </row>
    <row r="33" spans="1:9" s="40" customFormat="1" x14ac:dyDescent="0.2">
      <c r="A33" s="41" t="s">
        <v>237</v>
      </c>
      <c r="B33" s="42" t="s">
        <v>238</v>
      </c>
      <c r="C33" s="43"/>
      <c r="D33" s="44"/>
      <c r="E33" s="45" t="s">
        <v>239</v>
      </c>
      <c r="F33" s="46">
        <f t="shared" si="4"/>
        <v>0</v>
      </c>
      <c r="G33" s="47">
        <v>0</v>
      </c>
      <c r="H33" s="39"/>
      <c r="I33" s="40" t="s">
        <v>240</v>
      </c>
    </row>
    <row r="34" spans="1:9" s="40" customFormat="1" x14ac:dyDescent="0.2">
      <c r="A34" s="41" t="s">
        <v>241</v>
      </c>
      <c r="B34" s="42" t="s">
        <v>242</v>
      </c>
      <c r="C34" s="43"/>
      <c r="D34" s="44"/>
      <c r="E34" s="45" t="s">
        <v>239</v>
      </c>
      <c r="F34" s="46">
        <f t="shared" si="4"/>
        <v>0</v>
      </c>
      <c r="G34" s="47">
        <v>0</v>
      </c>
      <c r="H34" s="39"/>
      <c r="I34" s="40" t="s">
        <v>240</v>
      </c>
    </row>
    <row r="35" spans="1:9" s="40" customFormat="1" ht="13.5" thickBot="1" x14ac:dyDescent="0.25">
      <c r="A35" s="69"/>
      <c r="B35" s="58"/>
      <c r="C35" s="43"/>
      <c r="D35" s="44"/>
      <c r="E35" s="45"/>
      <c r="F35" s="46"/>
      <c r="G35" s="47"/>
      <c r="H35" s="39"/>
    </row>
    <row r="36" spans="1:9" s="40" customFormat="1" ht="13.5" thickBot="1" x14ac:dyDescent="0.25">
      <c r="A36" s="49"/>
      <c r="B36" s="50"/>
      <c r="C36" s="51" t="str">
        <f>"SUBTOTAL "&amp;B30</f>
        <v>SUBTOTAL CONCRETE:</v>
      </c>
      <c r="D36" s="52"/>
      <c r="E36" s="53"/>
      <c r="F36" s="54"/>
      <c r="G36" s="55">
        <f ca="1">SUM(OFFSET(G29,1,0):OFFSET(G36,-1,0))</f>
        <v>0</v>
      </c>
      <c r="H36" s="39"/>
    </row>
    <row r="37" spans="1:9" s="40" customFormat="1" x14ac:dyDescent="0.2">
      <c r="A37" s="62" t="s">
        <v>243</v>
      </c>
      <c r="B37" s="63" t="s">
        <v>244</v>
      </c>
      <c r="C37" s="64"/>
      <c r="D37" s="65"/>
      <c r="E37" s="66"/>
      <c r="F37" s="67"/>
      <c r="G37" s="68"/>
      <c r="H37" s="39"/>
    </row>
    <row r="38" spans="1:9" s="40" customFormat="1" x14ac:dyDescent="0.2">
      <c r="A38" s="41" t="s">
        <v>245</v>
      </c>
      <c r="B38" s="42" t="s">
        <v>246</v>
      </c>
      <c r="C38" s="43"/>
      <c r="D38" s="44"/>
      <c r="E38" s="45" t="s">
        <v>247</v>
      </c>
      <c r="F38" s="46">
        <f t="shared" ref="F38:F45" si="5">IF(D38&lt;=0,0,G38/D38)</f>
        <v>0</v>
      </c>
      <c r="G38" s="47">
        <v>0</v>
      </c>
      <c r="H38" s="39"/>
      <c r="I38" s="40" t="s">
        <v>248</v>
      </c>
    </row>
    <row r="39" spans="1:9" s="40" customFormat="1" x14ac:dyDescent="0.2">
      <c r="A39" s="41" t="s">
        <v>249</v>
      </c>
      <c r="B39" s="42" t="s">
        <v>250</v>
      </c>
      <c r="C39" s="43"/>
      <c r="D39" s="44"/>
      <c r="E39" s="45" t="s">
        <v>251</v>
      </c>
      <c r="F39" s="46">
        <f t="shared" si="5"/>
        <v>0</v>
      </c>
      <c r="G39" s="47">
        <v>0</v>
      </c>
      <c r="H39" s="39"/>
      <c r="I39" s="40" t="s">
        <v>252</v>
      </c>
    </row>
    <row r="40" spans="1:9" s="40" customFormat="1" x14ac:dyDescent="0.2">
      <c r="A40" s="41" t="s">
        <v>253</v>
      </c>
      <c r="B40" s="42" t="s">
        <v>254</v>
      </c>
      <c r="C40" s="43"/>
      <c r="D40" s="44"/>
      <c r="E40" s="45" t="s">
        <v>255</v>
      </c>
      <c r="F40" s="46">
        <f t="shared" si="5"/>
        <v>0</v>
      </c>
      <c r="G40" s="47">
        <v>0</v>
      </c>
      <c r="H40" s="39"/>
      <c r="I40" s="40" t="s">
        <v>256</v>
      </c>
    </row>
    <row r="41" spans="1:9" s="40" customFormat="1" x14ac:dyDescent="0.2">
      <c r="A41" s="41" t="s">
        <v>257</v>
      </c>
      <c r="B41" s="42" t="s">
        <v>258</v>
      </c>
      <c r="C41" s="43"/>
      <c r="D41" s="44"/>
      <c r="E41" s="45" t="s">
        <v>259</v>
      </c>
      <c r="F41" s="46">
        <f t="shared" si="5"/>
        <v>0</v>
      </c>
      <c r="G41" s="47">
        <v>0</v>
      </c>
      <c r="H41" s="39"/>
      <c r="I41" s="40" t="s">
        <v>260</v>
      </c>
    </row>
    <row r="42" spans="1:9" s="40" customFormat="1" x14ac:dyDescent="0.2">
      <c r="A42" s="41" t="s">
        <v>261</v>
      </c>
      <c r="B42" s="42" t="s">
        <v>262</v>
      </c>
      <c r="C42" s="43"/>
      <c r="D42" s="44"/>
      <c r="E42" s="45" t="s">
        <v>263</v>
      </c>
      <c r="F42" s="46">
        <f t="shared" si="5"/>
        <v>0</v>
      </c>
      <c r="G42" s="47">
        <v>0</v>
      </c>
      <c r="H42" s="39"/>
      <c r="I42" s="40" t="s">
        <v>264</v>
      </c>
    </row>
    <row r="43" spans="1:9" s="40" customFormat="1" x14ac:dyDescent="0.2">
      <c r="A43" s="41" t="s">
        <v>265</v>
      </c>
      <c r="B43" s="42" t="s">
        <v>266</v>
      </c>
      <c r="C43" s="43"/>
      <c r="D43" s="44"/>
      <c r="E43" s="45" t="s">
        <v>267</v>
      </c>
      <c r="F43" s="46">
        <f t="shared" si="5"/>
        <v>0</v>
      </c>
      <c r="G43" s="47">
        <v>0</v>
      </c>
      <c r="H43" s="39"/>
      <c r="I43" s="40" t="s">
        <v>268</v>
      </c>
    </row>
    <row r="44" spans="1:9" s="40" customFormat="1" x14ac:dyDescent="0.2">
      <c r="A44" s="41" t="s">
        <v>269</v>
      </c>
      <c r="B44" s="42" t="s">
        <v>270</v>
      </c>
      <c r="C44" s="43"/>
      <c r="D44" s="44"/>
      <c r="E44" s="45" t="s">
        <v>271</v>
      </c>
      <c r="F44" s="46">
        <f t="shared" si="5"/>
        <v>0</v>
      </c>
      <c r="G44" s="47">
        <v>0</v>
      </c>
      <c r="H44" s="39"/>
      <c r="I44" s="40" t="s">
        <v>272</v>
      </c>
    </row>
    <row r="45" spans="1:9" s="40" customFormat="1" x14ac:dyDescent="0.2">
      <c r="A45" s="41" t="s">
        <v>273</v>
      </c>
      <c r="B45" s="42" t="s">
        <v>274</v>
      </c>
      <c r="C45" s="43"/>
      <c r="D45" s="44"/>
      <c r="E45" s="45" t="s">
        <v>275</v>
      </c>
      <c r="F45" s="46">
        <f t="shared" si="5"/>
        <v>0</v>
      </c>
      <c r="G45" s="47">
        <v>0</v>
      </c>
      <c r="H45" s="39"/>
      <c r="I45" s="40" t="s">
        <v>276</v>
      </c>
    </row>
    <row r="46" spans="1:9" s="40" customFormat="1" ht="13.5" thickBot="1" x14ac:dyDescent="0.25">
      <c r="A46" s="69"/>
      <c r="B46" s="42"/>
      <c r="C46" s="70"/>
      <c r="D46" s="44"/>
      <c r="E46" s="45"/>
      <c r="F46" s="46"/>
      <c r="G46" s="47"/>
      <c r="H46" s="39"/>
    </row>
    <row r="47" spans="1:9" s="40" customFormat="1" ht="13.5" thickBot="1" x14ac:dyDescent="0.25">
      <c r="A47" s="49"/>
      <c r="B47" s="50"/>
      <c r="C47" s="51" t="str">
        <f>"SUBTOTAL "&amp;B37</f>
        <v>SUBTOTAL MASONRY:</v>
      </c>
      <c r="D47" s="52"/>
      <c r="E47" s="53"/>
      <c r="F47" s="54"/>
      <c r="G47" s="55">
        <f ca="1">SUM(OFFSET(G36,1,0):OFFSET(G47,-1,0))</f>
        <v>0</v>
      </c>
      <c r="H47" s="39"/>
    </row>
    <row r="48" spans="1:9" s="40" customFormat="1" x14ac:dyDescent="0.2">
      <c r="A48" s="32" t="s">
        <v>277</v>
      </c>
      <c r="B48" s="33" t="s">
        <v>278</v>
      </c>
      <c r="C48" s="59"/>
      <c r="D48" s="35"/>
      <c r="E48" s="36"/>
      <c r="F48" s="37"/>
      <c r="G48" s="38"/>
      <c r="H48" s="39"/>
    </row>
    <row r="49" spans="1:9" s="40" customFormat="1" x14ac:dyDescent="0.2">
      <c r="A49" s="41" t="s">
        <v>279</v>
      </c>
      <c r="B49" s="42" t="s">
        <v>280</v>
      </c>
      <c r="C49" s="43"/>
      <c r="D49" s="44"/>
      <c r="E49" s="45" t="s">
        <v>281</v>
      </c>
      <c r="F49" s="46">
        <f t="shared" ref="F49:F57" si="6">IF(D49&lt;=0,0,G49/D49)</f>
        <v>0</v>
      </c>
      <c r="G49" s="47">
        <v>0</v>
      </c>
      <c r="H49" s="39"/>
      <c r="I49" s="40" t="s">
        <v>282</v>
      </c>
    </row>
    <row r="50" spans="1:9" s="40" customFormat="1" x14ac:dyDescent="0.2">
      <c r="A50" s="41" t="s">
        <v>283</v>
      </c>
      <c r="B50" s="42" t="s">
        <v>284</v>
      </c>
      <c r="C50" s="43"/>
      <c r="D50" s="44"/>
      <c r="E50" s="45" t="s">
        <v>285</v>
      </c>
      <c r="F50" s="46">
        <f t="shared" si="6"/>
        <v>0</v>
      </c>
      <c r="G50" s="47">
        <v>0</v>
      </c>
      <c r="H50" s="39"/>
      <c r="I50" s="40" t="s">
        <v>286</v>
      </c>
    </row>
    <row r="51" spans="1:9" s="40" customFormat="1" x14ac:dyDescent="0.2">
      <c r="A51" s="41" t="s">
        <v>287</v>
      </c>
      <c r="B51" s="42" t="s">
        <v>288</v>
      </c>
      <c r="C51" s="43"/>
      <c r="D51" s="44"/>
      <c r="E51" s="45" t="s">
        <v>289</v>
      </c>
      <c r="F51" s="46">
        <f t="shared" si="6"/>
        <v>0</v>
      </c>
      <c r="G51" s="47">
        <v>0</v>
      </c>
      <c r="H51" s="39"/>
      <c r="I51" s="40" t="s">
        <v>290</v>
      </c>
    </row>
    <row r="52" spans="1:9" s="40" customFormat="1" x14ac:dyDescent="0.2">
      <c r="A52" s="41" t="s">
        <v>291</v>
      </c>
      <c r="B52" s="42" t="s">
        <v>292</v>
      </c>
      <c r="C52" s="43"/>
      <c r="D52" s="44"/>
      <c r="E52" s="45" t="s">
        <v>293</v>
      </c>
      <c r="F52" s="46">
        <f t="shared" si="6"/>
        <v>0</v>
      </c>
      <c r="G52" s="47">
        <v>0</v>
      </c>
      <c r="H52" s="39"/>
      <c r="I52" s="40" t="s">
        <v>294</v>
      </c>
    </row>
    <row r="53" spans="1:9" s="40" customFormat="1" x14ac:dyDescent="0.2">
      <c r="A53" s="41" t="s">
        <v>295</v>
      </c>
      <c r="B53" s="42" t="s">
        <v>296</v>
      </c>
      <c r="C53" s="43"/>
      <c r="D53" s="44">
        <f>C$1</f>
        <v>0</v>
      </c>
      <c r="E53" s="45" t="s">
        <v>156</v>
      </c>
      <c r="F53" s="46">
        <f t="shared" si="6"/>
        <v>0</v>
      </c>
      <c r="G53" s="47">
        <v>0</v>
      </c>
      <c r="H53" s="39"/>
      <c r="I53" s="40" t="s">
        <v>157</v>
      </c>
    </row>
    <row r="54" spans="1:9" s="40" customFormat="1" x14ac:dyDescent="0.2">
      <c r="A54" s="41" t="s">
        <v>297</v>
      </c>
      <c r="B54" s="42" t="s">
        <v>298</v>
      </c>
      <c r="C54" s="43"/>
      <c r="D54" s="44"/>
      <c r="E54" s="45" t="s">
        <v>299</v>
      </c>
      <c r="F54" s="46">
        <f t="shared" si="6"/>
        <v>0</v>
      </c>
      <c r="G54" s="47">
        <v>0</v>
      </c>
      <c r="H54" s="39"/>
      <c r="I54" s="40" t="s">
        <v>300</v>
      </c>
    </row>
    <row r="55" spans="1:9" s="40" customFormat="1" x14ac:dyDescent="0.2">
      <c r="A55" s="41" t="s">
        <v>301</v>
      </c>
      <c r="B55" s="42" t="s">
        <v>302</v>
      </c>
      <c r="C55" s="43"/>
      <c r="D55" s="44"/>
      <c r="E55" s="45" t="s">
        <v>303</v>
      </c>
      <c r="F55" s="46">
        <f t="shared" si="6"/>
        <v>0</v>
      </c>
      <c r="G55" s="47">
        <v>0</v>
      </c>
      <c r="H55" s="39"/>
      <c r="I55" s="40" t="s">
        <v>304</v>
      </c>
    </row>
    <row r="56" spans="1:9" s="40" customFormat="1" x14ac:dyDescent="0.2">
      <c r="A56" s="41" t="s">
        <v>305</v>
      </c>
      <c r="B56" s="42" t="s">
        <v>306</v>
      </c>
      <c r="C56" s="43"/>
      <c r="D56" s="44">
        <f>C$1</f>
        <v>0</v>
      </c>
      <c r="E56" s="45" t="s">
        <v>156</v>
      </c>
      <c r="F56" s="46">
        <f t="shared" si="6"/>
        <v>0</v>
      </c>
      <c r="G56" s="47">
        <v>0</v>
      </c>
      <c r="H56" s="39"/>
      <c r="I56" s="40" t="s">
        <v>157</v>
      </c>
    </row>
    <row r="57" spans="1:9" s="40" customFormat="1" x14ac:dyDescent="0.2">
      <c r="A57" s="41" t="s">
        <v>307</v>
      </c>
      <c r="B57" s="42" t="s">
        <v>308</v>
      </c>
      <c r="C57" s="43"/>
      <c r="D57" s="44"/>
      <c r="E57" s="45" t="s">
        <v>309</v>
      </c>
      <c r="F57" s="46">
        <f t="shared" si="6"/>
        <v>0</v>
      </c>
      <c r="G57" s="47">
        <v>0</v>
      </c>
      <c r="H57" s="39"/>
      <c r="I57" s="40" t="s">
        <v>310</v>
      </c>
    </row>
    <row r="58" spans="1:9" s="40" customFormat="1" ht="13.5" thickBot="1" x14ac:dyDescent="0.25">
      <c r="A58" s="69"/>
      <c r="B58" s="42"/>
      <c r="C58" s="43"/>
      <c r="D58" s="44"/>
      <c r="E58" s="45"/>
      <c r="F58" s="46"/>
      <c r="G58" s="47"/>
      <c r="H58" s="39"/>
    </row>
    <row r="59" spans="1:9" s="40" customFormat="1" ht="13.5" thickBot="1" x14ac:dyDescent="0.25">
      <c r="A59" s="49"/>
      <c r="B59" s="50"/>
      <c r="C59" s="51" t="str">
        <f>"SUBTOTAL "&amp;B48</f>
        <v>SUBTOTAL METALS:</v>
      </c>
      <c r="D59" s="52"/>
      <c r="E59" s="53"/>
      <c r="F59" s="54"/>
      <c r="G59" s="55">
        <f ca="1">SUM(OFFSET(G47,1,0):OFFSET(G59,-1,0))</f>
        <v>0</v>
      </c>
      <c r="H59" s="39"/>
    </row>
    <row r="60" spans="1:9" s="40" customFormat="1" x14ac:dyDescent="0.2">
      <c r="A60" s="32" t="s">
        <v>311</v>
      </c>
      <c r="B60" s="33" t="s">
        <v>312</v>
      </c>
      <c r="C60" s="59"/>
      <c r="D60" s="35"/>
      <c r="E60" s="36"/>
      <c r="F60" s="37"/>
      <c r="G60" s="38"/>
      <c r="H60" s="39"/>
    </row>
    <row r="61" spans="1:9" s="40" customFormat="1" x14ac:dyDescent="0.2">
      <c r="A61" s="61" t="s">
        <v>313</v>
      </c>
      <c r="B61" s="71" t="s">
        <v>314</v>
      </c>
      <c r="C61" s="43"/>
      <c r="D61" s="44"/>
      <c r="E61" s="45"/>
      <c r="F61" s="46"/>
      <c r="G61" s="47"/>
      <c r="H61" s="39"/>
    </row>
    <row r="62" spans="1:9" s="40" customFormat="1" x14ac:dyDescent="0.2">
      <c r="A62" s="41" t="s">
        <v>315</v>
      </c>
      <c r="B62" s="42" t="s">
        <v>316</v>
      </c>
      <c r="C62" s="43"/>
      <c r="D62" s="44">
        <f>C$1</f>
        <v>0</v>
      </c>
      <c r="E62" s="45" t="s">
        <v>156</v>
      </c>
      <c r="F62" s="46">
        <f t="shared" ref="F62:F65" si="7">IF(D62&lt;=0,0,G62/D62)</f>
        <v>0</v>
      </c>
      <c r="G62" s="47">
        <v>0</v>
      </c>
      <c r="H62" s="39"/>
      <c r="I62" s="40" t="s">
        <v>157</v>
      </c>
    </row>
    <row r="63" spans="1:9" s="40" customFormat="1" x14ac:dyDescent="0.2">
      <c r="A63" s="41" t="s">
        <v>317</v>
      </c>
      <c r="B63" s="42" t="s">
        <v>318</v>
      </c>
      <c r="C63" s="43"/>
      <c r="D63" s="44"/>
      <c r="E63" s="45" t="s">
        <v>319</v>
      </c>
      <c r="F63" s="46">
        <f t="shared" si="7"/>
        <v>0</v>
      </c>
      <c r="G63" s="47">
        <v>0</v>
      </c>
      <c r="H63" s="39"/>
      <c r="I63" s="40" t="s">
        <v>320</v>
      </c>
    </row>
    <row r="64" spans="1:9" s="40" customFormat="1" x14ac:dyDescent="0.2">
      <c r="A64" s="41" t="s">
        <v>321</v>
      </c>
      <c r="B64" s="42" t="s">
        <v>322</v>
      </c>
      <c r="C64" s="43"/>
      <c r="D64" s="44">
        <f>C$1</f>
        <v>0</v>
      </c>
      <c r="E64" s="45" t="s">
        <v>156</v>
      </c>
      <c r="F64" s="46">
        <f t="shared" si="7"/>
        <v>0</v>
      </c>
      <c r="G64" s="47">
        <v>0</v>
      </c>
      <c r="H64" s="39"/>
      <c r="I64" s="40" t="s">
        <v>157</v>
      </c>
    </row>
    <row r="65" spans="1:9" s="40" customFormat="1" x14ac:dyDescent="0.2">
      <c r="A65" s="41" t="s">
        <v>323</v>
      </c>
      <c r="B65" s="42" t="s">
        <v>324</v>
      </c>
      <c r="C65" s="43"/>
      <c r="D65" s="44">
        <f>C$1</f>
        <v>0</v>
      </c>
      <c r="E65" s="45" t="s">
        <v>156</v>
      </c>
      <c r="F65" s="46">
        <f t="shared" si="7"/>
        <v>0</v>
      </c>
      <c r="G65" s="47">
        <v>0</v>
      </c>
      <c r="H65" s="39"/>
      <c r="I65" s="40" t="s">
        <v>157</v>
      </c>
    </row>
    <row r="66" spans="1:9" s="40" customFormat="1" x14ac:dyDescent="0.2">
      <c r="A66" s="61" t="s">
        <v>325</v>
      </c>
      <c r="B66" s="71" t="s">
        <v>326</v>
      </c>
      <c r="C66" s="43"/>
      <c r="D66" s="44"/>
      <c r="E66" s="45"/>
      <c r="F66" s="46"/>
      <c r="G66" s="47"/>
      <c r="H66" s="39"/>
    </row>
    <row r="67" spans="1:9" s="40" customFormat="1" x14ac:dyDescent="0.2">
      <c r="A67" s="41" t="s">
        <v>327</v>
      </c>
      <c r="B67" s="42" t="s">
        <v>328</v>
      </c>
      <c r="C67" s="43"/>
      <c r="D67" s="44"/>
      <c r="E67" s="45" t="s">
        <v>329</v>
      </c>
      <c r="F67" s="46">
        <f t="shared" ref="F67:F72" si="8">IF(D67&lt;=0,0,G67/D67)</f>
        <v>0</v>
      </c>
      <c r="G67" s="47">
        <v>0</v>
      </c>
      <c r="H67" s="39"/>
      <c r="I67" s="40" t="s">
        <v>330</v>
      </c>
    </row>
    <row r="68" spans="1:9" s="40" customFormat="1" x14ac:dyDescent="0.2">
      <c r="A68" s="41" t="s">
        <v>331</v>
      </c>
      <c r="B68" s="42" t="s">
        <v>332</v>
      </c>
      <c r="C68" s="43"/>
      <c r="D68" s="44"/>
      <c r="E68" s="45" t="s">
        <v>333</v>
      </c>
      <c r="F68" s="46">
        <f t="shared" si="8"/>
        <v>0</v>
      </c>
      <c r="G68" s="47">
        <v>0</v>
      </c>
      <c r="H68" s="39"/>
      <c r="I68" s="40" t="s">
        <v>334</v>
      </c>
    </row>
    <row r="69" spans="1:9" s="40" customFormat="1" x14ac:dyDescent="0.2">
      <c r="A69" s="41" t="s">
        <v>335</v>
      </c>
      <c r="B69" s="42" t="s">
        <v>336</v>
      </c>
      <c r="C69" s="43"/>
      <c r="D69" s="44"/>
      <c r="E69" s="45" t="s">
        <v>337</v>
      </c>
      <c r="F69" s="46">
        <f t="shared" si="8"/>
        <v>0</v>
      </c>
      <c r="G69" s="47">
        <v>0</v>
      </c>
      <c r="H69" s="39"/>
      <c r="I69" s="40" t="s">
        <v>338</v>
      </c>
    </row>
    <row r="70" spans="1:9" s="40" customFormat="1" x14ac:dyDescent="0.2">
      <c r="A70" s="41" t="s">
        <v>339</v>
      </c>
      <c r="B70" s="42" t="s">
        <v>340</v>
      </c>
      <c r="C70" s="43"/>
      <c r="D70" s="44">
        <f>C$1</f>
        <v>0</v>
      </c>
      <c r="E70" s="45" t="s">
        <v>156</v>
      </c>
      <c r="F70" s="46">
        <f t="shared" si="8"/>
        <v>0</v>
      </c>
      <c r="G70" s="47">
        <v>0</v>
      </c>
      <c r="H70" s="39"/>
      <c r="I70" s="40" t="s">
        <v>157</v>
      </c>
    </row>
    <row r="71" spans="1:9" s="40" customFormat="1" x14ac:dyDescent="0.2">
      <c r="A71" s="41" t="s">
        <v>341</v>
      </c>
      <c r="B71" s="42" t="s">
        <v>342</v>
      </c>
      <c r="C71" s="43"/>
      <c r="D71" s="44"/>
      <c r="E71" s="45" t="s">
        <v>343</v>
      </c>
      <c r="F71" s="46">
        <f t="shared" si="8"/>
        <v>0</v>
      </c>
      <c r="G71" s="47">
        <v>0</v>
      </c>
      <c r="H71" s="39"/>
      <c r="I71" s="40" t="s">
        <v>344</v>
      </c>
    </row>
    <row r="72" spans="1:9" s="40" customFormat="1" x14ac:dyDescent="0.2">
      <c r="A72" s="41" t="s">
        <v>345</v>
      </c>
      <c r="B72" s="42" t="s">
        <v>346</v>
      </c>
      <c r="C72" s="43"/>
      <c r="D72" s="44"/>
      <c r="E72" s="45" t="s">
        <v>347</v>
      </c>
      <c r="F72" s="46">
        <f t="shared" si="8"/>
        <v>0</v>
      </c>
      <c r="G72" s="47">
        <v>0</v>
      </c>
      <c r="H72" s="39"/>
      <c r="I72" s="40" t="s">
        <v>348</v>
      </c>
    </row>
    <row r="73" spans="1:9" s="40" customFormat="1" ht="13.5" thickBot="1" x14ac:dyDescent="0.25">
      <c r="A73" s="69"/>
      <c r="B73" s="42"/>
      <c r="C73" s="43"/>
      <c r="D73" s="44"/>
      <c r="E73" s="45"/>
      <c r="F73" s="46"/>
      <c r="G73" s="47"/>
      <c r="H73" s="39"/>
    </row>
    <row r="74" spans="1:9" s="40" customFormat="1" ht="13.5" thickBot="1" x14ac:dyDescent="0.25">
      <c r="A74" s="49"/>
      <c r="B74" s="50"/>
      <c r="C74" s="51" t="str">
        <f>"SUBTOTAL "&amp;B60</f>
        <v>SUBTOTAL WOOD, PLASTICS &amp; COMPOSITES:</v>
      </c>
      <c r="D74" s="52"/>
      <c r="E74" s="53"/>
      <c r="F74" s="54"/>
      <c r="G74" s="55">
        <f ca="1">SUM(OFFSET(G59,1,0):OFFSET(G74,-1,0))</f>
        <v>0</v>
      </c>
      <c r="H74" s="39"/>
    </row>
    <row r="75" spans="1:9" s="40" customFormat="1" x14ac:dyDescent="0.2">
      <c r="A75" s="32" t="s">
        <v>349</v>
      </c>
      <c r="B75" s="33" t="s">
        <v>350</v>
      </c>
      <c r="C75" s="59"/>
      <c r="D75" s="35"/>
      <c r="E75" s="36"/>
      <c r="F75" s="37"/>
      <c r="G75" s="38"/>
      <c r="H75" s="39"/>
    </row>
    <row r="76" spans="1:9" s="40" customFormat="1" x14ac:dyDescent="0.2">
      <c r="A76" s="41" t="s">
        <v>351</v>
      </c>
      <c r="B76" s="42" t="s">
        <v>352</v>
      </c>
      <c r="C76" s="43"/>
      <c r="D76" s="44"/>
      <c r="E76" s="45" t="s">
        <v>353</v>
      </c>
      <c r="F76" s="46">
        <f t="shared" ref="F76:F101" si="9">IF(D76&lt;=0,0,G76/D76)</f>
        <v>0</v>
      </c>
      <c r="G76" s="47">
        <v>0</v>
      </c>
      <c r="H76" s="39"/>
      <c r="I76" s="40" t="s">
        <v>354</v>
      </c>
    </row>
    <row r="77" spans="1:9" s="40" customFormat="1" x14ac:dyDescent="0.2">
      <c r="A77" s="41" t="s">
        <v>355</v>
      </c>
      <c r="B77" s="42" t="s">
        <v>356</v>
      </c>
      <c r="C77" s="43"/>
      <c r="D77" s="44"/>
      <c r="E77" s="45" t="s">
        <v>357</v>
      </c>
      <c r="F77" s="46">
        <f t="shared" si="9"/>
        <v>0</v>
      </c>
      <c r="G77" s="47">
        <v>0</v>
      </c>
      <c r="H77" s="39"/>
      <c r="I77" s="40" t="s">
        <v>358</v>
      </c>
    </row>
    <row r="78" spans="1:9" s="40" customFormat="1" x14ac:dyDescent="0.2">
      <c r="A78" s="41" t="s">
        <v>359</v>
      </c>
      <c r="B78" s="42" t="s">
        <v>360</v>
      </c>
      <c r="C78" s="43"/>
      <c r="D78" s="44"/>
      <c r="E78" s="45" t="s">
        <v>361</v>
      </c>
      <c r="F78" s="46">
        <f t="shared" si="9"/>
        <v>0</v>
      </c>
      <c r="G78" s="47">
        <v>0</v>
      </c>
      <c r="H78" s="39"/>
      <c r="I78" s="40" t="s">
        <v>362</v>
      </c>
    </row>
    <row r="79" spans="1:9" s="40" customFormat="1" x14ac:dyDescent="0.2">
      <c r="A79" s="41" t="s">
        <v>363</v>
      </c>
      <c r="B79" s="42" t="s">
        <v>364</v>
      </c>
      <c r="C79" s="43"/>
      <c r="D79" s="44"/>
      <c r="E79" s="45" t="s">
        <v>365</v>
      </c>
      <c r="F79" s="46">
        <f t="shared" si="9"/>
        <v>0</v>
      </c>
      <c r="G79" s="47">
        <v>0</v>
      </c>
      <c r="H79" s="39"/>
      <c r="I79" s="40" t="s">
        <v>366</v>
      </c>
    </row>
    <row r="80" spans="1:9" s="40" customFormat="1" x14ac:dyDescent="0.2">
      <c r="A80" s="41" t="s">
        <v>367</v>
      </c>
      <c r="B80" s="42" t="s">
        <v>368</v>
      </c>
      <c r="C80" s="43"/>
      <c r="D80" s="44"/>
      <c r="E80" s="45" t="s">
        <v>369</v>
      </c>
      <c r="F80" s="46">
        <f t="shared" si="9"/>
        <v>0</v>
      </c>
      <c r="G80" s="47">
        <v>0</v>
      </c>
      <c r="H80" s="39"/>
      <c r="I80" s="40" t="s">
        <v>370</v>
      </c>
    </row>
    <row r="81" spans="1:9" s="40" customFormat="1" x14ac:dyDescent="0.2">
      <c r="A81" s="41" t="s">
        <v>371</v>
      </c>
      <c r="B81" s="42" t="s">
        <v>372</v>
      </c>
      <c r="C81" s="43"/>
      <c r="D81" s="44"/>
      <c r="E81" s="45" t="s">
        <v>373</v>
      </c>
      <c r="F81" s="46">
        <f t="shared" si="9"/>
        <v>0</v>
      </c>
      <c r="G81" s="47">
        <v>0</v>
      </c>
      <c r="H81" s="39"/>
      <c r="I81" s="40" t="s">
        <v>374</v>
      </c>
    </row>
    <row r="82" spans="1:9" s="40" customFormat="1" x14ac:dyDescent="0.2">
      <c r="A82" s="41" t="s">
        <v>375</v>
      </c>
      <c r="B82" s="42" t="s">
        <v>376</v>
      </c>
      <c r="C82" s="43"/>
      <c r="D82" s="44"/>
      <c r="E82" s="45" t="s">
        <v>377</v>
      </c>
      <c r="F82" s="46">
        <f t="shared" si="9"/>
        <v>0</v>
      </c>
      <c r="G82" s="47">
        <v>0</v>
      </c>
      <c r="H82" s="39"/>
      <c r="I82" s="40" t="s">
        <v>378</v>
      </c>
    </row>
    <row r="83" spans="1:9" s="40" customFormat="1" x14ac:dyDescent="0.2">
      <c r="A83" s="41" t="s">
        <v>379</v>
      </c>
      <c r="B83" s="42" t="s">
        <v>380</v>
      </c>
      <c r="C83" s="43"/>
      <c r="D83" s="44"/>
      <c r="E83" s="45" t="s">
        <v>381</v>
      </c>
      <c r="F83" s="46">
        <f t="shared" si="9"/>
        <v>0</v>
      </c>
      <c r="G83" s="47">
        <v>0</v>
      </c>
      <c r="H83" s="39"/>
      <c r="I83" s="40" t="s">
        <v>382</v>
      </c>
    </row>
    <row r="84" spans="1:9" s="40" customFormat="1" x14ac:dyDescent="0.2">
      <c r="A84" s="41" t="s">
        <v>383</v>
      </c>
      <c r="B84" s="42" t="s">
        <v>384</v>
      </c>
      <c r="C84" s="43"/>
      <c r="D84" s="44"/>
      <c r="E84" s="45" t="s">
        <v>385</v>
      </c>
      <c r="F84" s="46">
        <f t="shared" si="9"/>
        <v>0</v>
      </c>
      <c r="G84" s="47">
        <v>0</v>
      </c>
      <c r="H84" s="39"/>
      <c r="I84" s="40" t="s">
        <v>386</v>
      </c>
    </row>
    <row r="85" spans="1:9" s="40" customFormat="1" x14ac:dyDescent="0.2">
      <c r="A85" s="41" t="s">
        <v>387</v>
      </c>
      <c r="B85" s="42" t="s">
        <v>388</v>
      </c>
      <c r="C85" s="43"/>
      <c r="D85" s="44"/>
      <c r="E85" s="45" t="s">
        <v>369</v>
      </c>
      <c r="F85" s="46">
        <f t="shared" si="9"/>
        <v>0</v>
      </c>
      <c r="G85" s="47">
        <v>0</v>
      </c>
      <c r="H85" s="39"/>
      <c r="I85" s="40" t="s">
        <v>389</v>
      </c>
    </row>
    <row r="86" spans="1:9" s="40" customFormat="1" x14ac:dyDescent="0.2">
      <c r="A86" s="41" t="s">
        <v>390</v>
      </c>
      <c r="B86" s="42" t="s">
        <v>391</v>
      </c>
      <c r="C86" s="43"/>
      <c r="D86" s="44"/>
      <c r="E86" s="45" t="s">
        <v>392</v>
      </c>
      <c r="F86" s="46">
        <f t="shared" si="9"/>
        <v>0</v>
      </c>
      <c r="G86" s="47">
        <v>0</v>
      </c>
      <c r="H86" s="39"/>
      <c r="I86" s="40" t="s">
        <v>393</v>
      </c>
    </row>
    <row r="87" spans="1:9" s="40" customFormat="1" x14ac:dyDescent="0.2">
      <c r="A87" s="41" t="s">
        <v>394</v>
      </c>
      <c r="B87" s="42" t="s">
        <v>395</v>
      </c>
      <c r="C87" s="43"/>
      <c r="D87" s="44"/>
      <c r="E87" s="45" t="s">
        <v>353</v>
      </c>
      <c r="F87" s="46">
        <f t="shared" si="9"/>
        <v>0</v>
      </c>
      <c r="G87" s="47">
        <v>0</v>
      </c>
      <c r="H87" s="39"/>
      <c r="I87" s="40" t="s">
        <v>396</v>
      </c>
    </row>
    <row r="88" spans="1:9" s="40" customFormat="1" x14ac:dyDescent="0.2">
      <c r="A88" s="41" t="s">
        <v>397</v>
      </c>
      <c r="B88" s="42" t="s">
        <v>398</v>
      </c>
      <c r="C88" s="43"/>
      <c r="D88" s="44"/>
      <c r="E88" s="45" t="s">
        <v>399</v>
      </c>
      <c r="F88" s="46">
        <f t="shared" si="9"/>
        <v>0</v>
      </c>
      <c r="G88" s="47">
        <v>0</v>
      </c>
      <c r="H88" s="39"/>
      <c r="I88" s="40" t="s">
        <v>400</v>
      </c>
    </row>
    <row r="89" spans="1:9" s="40" customFormat="1" x14ac:dyDescent="0.2">
      <c r="A89" s="41" t="s">
        <v>401</v>
      </c>
      <c r="B89" s="42" t="s">
        <v>402</v>
      </c>
      <c r="C89" s="43"/>
      <c r="D89" s="44"/>
      <c r="E89" s="45" t="s">
        <v>403</v>
      </c>
      <c r="F89" s="46">
        <f t="shared" si="9"/>
        <v>0</v>
      </c>
      <c r="G89" s="47">
        <v>0</v>
      </c>
      <c r="H89" s="39"/>
      <c r="I89" s="40" t="s">
        <v>404</v>
      </c>
    </row>
    <row r="90" spans="1:9" s="40" customFormat="1" x14ac:dyDescent="0.2">
      <c r="A90" s="41" t="s">
        <v>405</v>
      </c>
      <c r="B90" s="42" t="s">
        <v>406</v>
      </c>
      <c r="C90" s="43"/>
      <c r="D90" s="44"/>
      <c r="E90" s="45" t="s">
        <v>407</v>
      </c>
      <c r="F90" s="46">
        <f t="shared" si="9"/>
        <v>0</v>
      </c>
      <c r="G90" s="47">
        <v>0</v>
      </c>
      <c r="H90" s="39"/>
      <c r="I90" s="40" t="s">
        <v>408</v>
      </c>
    </row>
    <row r="91" spans="1:9" s="40" customFormat="1" x14ac:dyDescent="0.2">
      <c r="A91" s="41" t="s">
        <v>409</v>
      </c>
      <c r="B91" s="42" t="s">
        <v>410</v>
      </c>
      <c r="C91" s="43"/>
      <c r="D91" s="44"/>
      <c r="E91" s="45" t="s">
        <v>411</v>
      </c>
      <c r="F91" s="46">
        <f t="shared" si="9"/>
        <v>0</v>
      </c>
      <c r="G91" s="47">
        <v>0</v>
      </c>
      <c r="H91" s="39"/>
      <c r="I91" s="40" t="s">
        <v>412</v>
      </c>
    </row>
    <row r="92" spans="1:9" s="40" customFormat="1" x14ac:dyDescent="0.2">
      <c r="A92" s="41" t="s">
        <v>413</v>
      </c>
      <c r="B92" s="42" t="s">
        <v>414</v>
      </c>
      <c r="C92" s="43"/>
      <c r="D92" s="44"/>
      <c r="E92" s="45" t="s">
        <v>415</v>
      </c>
      <c r="F92" s="46">
        <f t="shared" si="9"/>
        <v>0</v>
      </c>
      <c r="G92" s="47">
        <v>0</v>
      </c>
      <c r="H92" s="39"/>
      <c r="I92" s="40" t="s">
        <v>416</v>
      </c>
    </row>
    <row r="93" spans="1:9" s="40" customFormat="1" x14ac:dyDescent="0.2">
      <c r="A93" s="41" t="s">
        <v>417</v>
      </c>
      <c r="B93" s="42" t="s">
        <v>418</v>
      </c>
      <c r="C93" s="43"/>
      <c r="D93" s="44"/>
      <c r="E93" s="45" t="s">
        <v>419</v>
      </c>
      <c r="F93" s="46">
        <f t="shared" si="9"/>
        <v>0</v>
      </c>
      <c r="G93" s="47">
        <v>0</v>
      </c>
      <c r="H93" s="39"/>
      <c r="I93" s="40" t="s">
        <v>420</v>
      </c>
    </row>
    <row r="94" spans="1:9" s="40" customFormat="1" x14ac:dyDescent="0.2">
      <c r="A94" s="41" t="s">
        <v>421</v>
      </c>
      <c r="B94" s="42" t="s">
        <v>422</v>
      </c>
      <c r="C94" s="43"/>
      <c r="D94" s="44"/>
      <c r="E94" s="45" t="s">
        <v>423</v>
      </c>
      <c r="F94" s="46">
        <f t="shared" si="9"/>
        <v>0</v>
      </c>
      <c r="G94" s="47">
        <v>0</v>
      </c>
      <c r="H94" s="39"/>
      <c r="I94" s="40" t="s">
        <v>424</v>
      </c>
    </row>
    <row r="95" spans="1:9" s="40" customFormat="1" x14ac:dyDescent="0.2">
      <c r="A95" s="41" t="s">
        <v>425</v>
      </c>
      <c r="B95" s="42" t="s">
        <v>426</v>
      </c>
      <c r="C95" s="43"/>
      <c r="D95" s="44"/>
      <c r="E95" s="45" t="s">
        <v>427</v>
      </c>
      <c r="F95" s="46">
        <f t="shared" si="9"/>
        <v>0</v>
      </c>
      <c r="G95" s="47">
        <v>0</v>
      </c>
      <c r="H95" s="39"/>
      <c r="I95" s="40" t="s">
        <v>428</v>
      </c>
    </row>
    <row r="96" spans="1:9" s="40" customFormat="1" x14ac:dyDescent="0.2">
      <c r="A96" s="41" t="s">
        <v>429</v>
      </c>
      <c r="B96" s="42" t="s">
        <v>430</v>
      </c>
      <c r="C96" s="43"/>
      <c r="D96" s="44"/>
      <c r="E96" s="45" t="s">
        <v>431</v>
      </c>
      <c r="F96" s="46">
        <f t="shared" si="9"/>
        <v>0</v>
      </c>
      <c r="G96" s="47">
        <v>0</v>
      </c>
      <c r="H96" s="39"/>
      <c r="I96" s="40" t="s">
        <v>432</v>
      </c>
    </row>
    <row r="97" spans="1:9" s="40" customFormat="1" x14ac:dyDescent="0.2">
      <c r="A97" s="41" t="s">
        <v>433</v>
      </c>
      <c r="B97" s="42" t="s">
        <v>434</v>
      </c>
      <c r="C97" s="43"/>
      <c r="D97" s="44"/>
      <c r="E97" s="45" t="s">
        <v>435</v>
      </c>
      <c r="F97" s="46">
        <f t="shared" si="9"/>
        <v>0</v>
      </c>
      <c r="G97" s="47">
        <v>0</v>
      </c>
      <c r="H97" s="39"/>
      <c r="I97" s="40" t="s">
        <v>436</v>
      </c>
    </row>
    <row r="98" spans="1:9" s="40" customFormat="1" x14ac:dyDescent="0.2">
      <c r="A98" s="41" t="s">
        <v>437</v>
      </c>
      <c r="B98" s="42" t="s">
        <v>438</v>
      </c>
      <c r="C98" s="43"/>
      <c r="D98" s="44">
        <f>C$1</f>
        <v>0</v>
      </c>
      <c r="E98" s="45" t="s">
        <v>156</v>
      </c>
      <c r="F98" s="46">
        <f t="shared" si="9"/>
        <v>0</v>
      </c>
      <c r="G98" s="47">
        <v>0</v>
      </c>
      <c r="H98" s="39"/>
      <c r="I98" s="40" t="s">
        <v>157</v>
      </c>
    </row>
    <row r="99" spans="1:9" s="40" customFormat="1" x14ac:dyDescent="0.2">
      <c r="A99" s="41" t="s">
        <v>439</v>
      </c>
      <c r="B99" s="42" t="s">
        <v>440</v>
      </c>
      <c r="C99" s="43"/>
      <c r="D99" s="44">
        <f>C$1</f>
        <v>0</v>
      </c>
      <c r="E99" s="45" t="s">
        <v>156</v>
      </c>
      <c r="F99" s="46">
        <f t="shared" si="9"/>
        <v>0</v>
      </c>
      <c r="G99" s="47">
        <v>0</v>
      </c>
      <c r="H99" s="39"/>
      <c r="I99" s="40" t="s">
        <v>157</v>
      </c>
    </row>
    <row r="100" spans="1:9" s="40" customFormat="1" x14ac:dyDescent="0.2">
      <c r="A100" s="41" t="s">
        <v>441</v>
      </c>
      <c r="B100" s="42" t="s">
        <v>442</v>
      </c>
      <c r="C100" s="43"/>
      <c r="D100" s="44">
        <f>C$1</f>
        <v>0</v>
      </c>
      <c r="E100" s="45" t="s">
        <v>156</v>
      </c>
      <c r="F100" s="46">
        <f t="shared" si="9"/>
        <v>0</v>
      </c>
      <c r="G100" s="47">
        <v>0</v>
      </c>
      <c r="H100" s="39"/>
      <c r="I100" s="40" t="s">
        <v>157</v>
      </c>
    </row>
    <row r="101" spans="1:9" s="40" customFormat="1" x14ac:dyDescent="0.2">
      <c r="A101" s="41" t="s">
        <v>443</v>
      </c>
      <c r="B101" s="42" t="s">
        <v>444</v>
      </c>
      <c r="C101" s="43"/>
      <c r="D101" s="44"/>
      <c r="E101" s="45" t="s">
        <v>445</v>
      </c>
      <c r="F101" s="46">
        <f t="shared" si="9"/>
        <v>0</v>
      </c>
      <c r="G101" s="47">
        <v>0</v>
      </c>
      <c r="H101" s="39"/>
      <c r="I101" s="40" t="s">
        <v>446</v>
      </c>
    </row>
    <row r="102" spans="1:9" s="40" customFormat="1" ht="13.5" thickBot="1" x14ac:dyDescent="0.25">
      <c r="A102" s="69"/>
      <c r="B102" s="42"/>
      <c r="C102" s="43"/>
      <c r="D102" s="44"/>
      <c r="E102" s="45"/>
      <c r="F102" s="46"/>
      <c r="G102" s="47"/>
      <c r="H102" s="39"/>
    </row>
    <row r="103" spans="1:9" s="40" customFormat="1" ht="13.5" thickBot="1" x14ac:dyDescent="0.25">
      <c r="A103" s="49"/>
      <c r="B103" s="50"/>
      <c r="C103" s="51" t="str">
        <f>"SUBTOTAL "&amp;B75</f>
        <v>SUBTOTAL THERMAL &amp; MOISTURE PROTECTION:</v>
      </c>
      <c r="D103" s="52"/>
      <c r="E103" s="53"/>
      <c r="F103" s="54"/>
      <c r="G103" s="55">
        <f ca="1">SUM(OFFSET(G74,1,0):OFFSET(G103,-1,0))</f>
        <v>0</v>
      </c>
      <c r="H103" s="39"/>
    </row>
    <row r="104" spans="1:9" s="40" customFormat="1" x14ac:dyDescent="0.2">
      <c r="A104" s="32" t="s">
        <v>447</v>
      </c>
      <c r="B104" s="33" t="s">
        <v>448</v>
      </c>
      <c r="C104" s="59"/>
      <c r="D104" s="35"/>
      <c r="E104" s="36"/>
      <c r="F104" s="37"/>
      <c r="G104" s="38"/>
      <c r="H104" s="39"/>
    </row>
    <row r="105" spans="1:9" s="40" customFormat="1" x14ac:dyDescent="0.2">
      <c r="A105" s="41" t="s">
        <v>449</v>
      </c>
      <c r="B105" s="42" t="s">
        <v>450</v>
      </c>
      <c r="C105" s="43"/>
      <c r="D105" s="44"/>
      <c r="E105" s="45" t="s">
        <v>451</v>
      </c>
      <c r="F105" s="46">
        <f t="shared" ref="F105:F137" si="10">IF(D105&lt;=0,0,G105/D105)</f>
        <v>0</v>
      </c>
      <c r="G105" s="47">
        <v>0</v>
      </c>
      <c r="H105" s="39"/>
      <c r="I105" s="40" t="s">
        <v>452</v>
      </c>
    </row>
    <row r="106" spans="1:9" s="40" customFormat="1" x14ac:dyDescent="0.2">
      <c r="A106" s="41" t="s">
        <v>453</v>
      </c>
      <c r="B106" s="42" t="s">
        <v>454</v>
      </c>
      <c r="C106" s="43"/>
      <c r="D106" s="44"/>
      <c r="E106" s="45" t="s">
        <v>455</v>
      </c>
      <c r="F106" s="46">
        <f t="shared" si="10"/>
        <v>0</v>
      </c>
      <c r="G106" s="47">
        <v>0</v>
      </c>
      <c r="H106" s="39"/>
      <c r="I106" s="40" t="s">
        <v>456</v>
      </c>
    </row>
    <row r="107" spans="1:9" s="40" customFormat="1" x14ac:dyDescent="0.2">
      <c r="A107" s="41" t="s">
        <v>457</v>
      </c>
      <c r="B107" s="42" t="s">
        <v>458</v>
      </c>
      <c r="C107" s="43"/>
      <c r="D107" s="44"/>
      <c r="E107" s="45" t="s">
        <v>459</v>
      </c>
      <c r="F107" s="46">
        <f t="shared" si="10"/>
        <v>0</v>
      </c>
      <c r="G107" s="47">
        <v>0</v>
      </c>
      <c r="H107" s="39"/>
      <c r="I107" s="40" t="s">
        <v>460</v>
      </c>
    </row>
    <row r="108" spans="1:9" s="40" customFormat="1" x14ac:dyDescent="0.2">
      <c r="A108" s="41" t="s">
        <v>461</v>
      </c>
      <c r="B108" s="42" t="s">
        <v>462</v>
      </c>
      <c r="C108" s="43"/>
      <c r="D108" s="44"/>
      <c r="E108" s="45" t="s">
        <v>463</v>
      </c>
      <c r="F108" s="46">
        <f t="shared" si="10"/>
        <v>0</v>
      </c>
      <c r="G108" s="47">
        <v>0</v>
      </c>
      <c r="H108" s="39"/>
      <c r="I108" s="40" t="s">
        <v>464</v>
      </c>
    </row>
    <row r="109" spans="1:9" s="40" customFormat="1" x14ac:dyDescent="0.2">
      <c r="A109" s="41" t="s">
        <v>465</v>
      </c>
      <c r="B109" s="42" t="s">
        <v>466</v>
      </c>
      <c r="C109" s="43"/>
      <c r="D109" s="44"/>
      <c r="E109" s="45" t="s">
        <v>467</v>
      </c>
      <c r="F109" s="46">
        <f t="shared" si="10"/>
        <v>0</v>
      </c>
      <c r="G109" s="47">
        <v>0</v>
      </c>
      <c r="H109" s="39"/>
      <c r="I109" s="40" t="s">
        <v>468</v>
      </c>
    </row>
    <row r="110" spans="1:9" s="40" customFormat="1" x14ac:dyDescent="0.2">
      <c r="A110" s="41" t="s">
        <v>469</v>
      </c>
      <c r="B110" s="42" t="s">
        <v>470</v>
      </c>
      <c r="C110" s="43"/>
      <c r="D110" s="44"/>
      <c r="E110" s="45" t="s">
        <v>471</v>
      </c>
      <c r="F110" s="46">
        <f t="shared" si="10"/>
        <v>0</v>
      </c>
      <c r="G110" s="47">
        <v>0</v>
      </c>
      <c r="H110" s="39"/>
      <c r="I110" s="40" t="s">
        <v>472</v>
      </c>
    </row>
    <row r="111" spans="1:9" s="40" customFormat="1" x14ac:dyDescent="0.2">
      <c r="A111" s="41" t="s">
        <v>473</v>
      </c>
      <c r="B111" s="42" t="s">
        <v>474</v>
      </c>
      <c r="C111" s="43"/>
      <c r="D111" s="44"/>
      <c r="E111" s="45" t="s">
        <v>475</v>
      </c>
      <c r="F111" s="46">
        <f t="shared" si="10"/>
        <v>0</v>
      </c>
      <c r="G111" s="47">
        <v>0</v>
      </c>
      <c r="H111" s="39"/>
      <c r="I111" s="40" t="s">
        <v>476</v>
      </c>
    </row>
    <row r="112" spans="1:9" s="40" customFormat="1" x14ac:dyDescent="0.2">
      <c r="A112" s="41" t="s">
        <v>477</v>
      </c>
      <c r="B112" s="42" t="s">
        <v>478</v>
      </c>
      <c r="C112" s="43"/>
      <c r="D112" s="44"/>
      <c r="E112" s="45" t="s">
        <v>479</v>
      </c>
      <c r="F112" s="46">
        <f t="shared" si="10"/>
        <v>0</v>
      </c>
      <c r="G112" s="47">
        <v>0</v>
      </c>
      <c r="H112" s="39"/>
      <c r="I112" s="40" t="s">
        <v>480</v>
      </c>
    </row>
    <row r="113" spans="1:9" s="40" customFormat="1" x14ac:dyDescent="0.2">
      <c r="A113" s="41" t="s">
        <v>481</v>
      </c>
      <c r="B113" s="42" t="s">
        <v>482</v>
      </c>
      <c r="C113" s="43"/>
      <c r="D113" s="44"/>
      <c r="E113" s="45" t="s">
        <v>483</v>
      </c>
      <c r="F113" s="46">
        <f t="shared" si="10"/>
        <v>0</v>
      </c>
      <c r="G113" s="47">
        <v>0</v>
      </c>
      <c r="H113" s="39"/>
      <c r="I113" s="40" t="s">
        <v>484</v>
      </c>
    </row>
    <row r="114" spans="1:9" s="40" customFormat="1" x14ac:dyDescent="0.2">
      <c r="A114" s="41" t="s">
        <v>485</v>
      </c>
      <c r="B114" s="42" t="s">
        <v>486</v>
      </c>
      <c r="C114" s="43"/>
      <c r="D114" s="44"/>
      <c r="E114" s="45" t="s">
        <v>487</v>
      </c>
      <c r="F114" s="46">
        <f t="shared" si="10"/>
        <v>0</v>
      </c>
      <c r="G114" s="47">
        <v>0</v>
      </c>
      <c r="H114" s="39"/>
      <c r="I114" s="40" t="s">
        <v>488</v>
      </c>
    </row>
    <row r="115" spans="1:9" s="40" customFormat="1" x14ac:dyDescent="0.2">
      <c r="A115" s="41" t="s">
        <v>489</v>
      </c>
      <c r="B115" s="42" t="s">
        <v>490</v>
      </c>
      <c r="C115" s="43"/>
      <c r="D115" s="44"/>
      <c r="E115" s="45" t="s">
        <v>491</v>
      </c>
      <c r="F115" s="46">
        <f t="shared" si="10"/>
        <v>0</v>
      </c>
      <c r="G115" s="47">
        <v>0</v>
      </c>
      <c r="H115" s="39"/>
      <c r="I115" s="40" t="s">
        <v>492</v>
      </c>
    </row>
    <row r="116" spans="1:9" s="40" customFormat="1" x14ac:dyDescent="0.2">
      <c r="A116" s="41" t="s">
        <v>493</v>
      </c>
      <c r="B116" s="42" t="s">
        <v>494</v>
      </c>
      <c r="C116" s="43"/>
      <c r="D116" s="44"/>
      <c r="E116" s="45" t="s">
        <v>495</v>
      </c>
      <c r="F116" s="46">
        <f t="shared" si="10"/>
        <v>0</v>
      </c>
      <c r="G116" s="47">
        <v>0</v>
      </c>
      <c r="H116" s="39"/>
      <c r="I116" s="40" t="s">
        <v>496</v>
      </c>
    </row>
    <row r="117" spans="1:9" s="40" customFormat="1" x14ac:dyDescent="0.2">
      <c r="A117" s="41" t="s">
        <v>497</v>
      </c>
      <c r="B117" s="42" t="s">
        <v>498</v>
      </c>
      <c r="C117" s="43"/>
      <c r="D117" s="44"/>
      <c r="E117" s="45" t="s">
        <v>499</v>
      </c>
      <c r="F117" s="46">
        <f t="shared" si="10"/>
        <v>0</v>
      </c>
      <c r="G117" s="47">
        <v>0</v>
      </c>
      <c r="H117" s="39"/>
      <c r="I117" s="40" t="s">
        <v>500</v>
      </c>
    </row>
    <row r="118" spans="1:9" s="40" customFormat="1" x14ac:dyDescent="0.2">
      <c r="A118" s="41" t="s">
        <v>501</v>
      </c>
      <c r="B118" s="42" t="s">
        <v>502</v>
      </c>
      <c r="C118" s="43"/>
      <c r="D118" s="44"/>
      <c r="E118" s="45" t="s">
        <v>503</v>
      </c>
      <c r="F118" s="46">
        <f t="shared" si="10"/>
        <v>0</v>
      </c>
      <c r="G118" s="47">
        <v>0</v>
      </c>
      <c r="H118" s="39"/>
      <c r="I118" s="40" t="s">
        <v>504</v>
      </c>
    </row>
    <row r="119" spans="1:9" s="40" customFormat="1" x14ac:dyDescent="0.2">
      <c r="A119" s="41" t="s">
        <v>505</v>
      </c>
      <c r="B119" s="42" t="s">
        <v>506</v>
      </c>
      <c r="C119" s="43"/>
      <c r="D119" s="44"/>
      <c r="E119" s="45" t="s">
        <v>507</v>
      </c>
      <c r="F119" s="46">
        <f t="shared" si="10"/>
        <v>0</v>
      </c>
      <c r="G119" s="47">
        <v>0</v>
      </c>
      <c r="H119" s="39"/>
      <c r="I119" s="40" t="s">
        <v>508</v>
      </c>
    </row>
    <row r="120" spans="1:9" s="40" customFormat="1" x14ac:dyDescent="0.2">
      <c r="A120" s="41" t="s">
        <v>509</v>
      </c>
      <c r="B120" s="42" t="s">
        <v>510</v>
      </c>
      <c r="C120" s="43"/>
      <c r="D120" s="44"/>
      <c r="E120" s="45" t="s">
        <v>511</v>
      </c>
      <c r="F120" s="46">
        <f t="shared" si="10"/>
        <v>0</v>
      </c>
      <c r="G120" s="47">
        <v>0</v>
      </c>
      <c r="H120" s="39"/>
      <c r="I120" s="40" t="s">
        <v>512</v>
      </c>
    </row>
    <row r="121" spans="1:9" s="40" customFormat="1" x14ac:dyDescent="0.2">
      <c r="A121" s="41" t="s">
        <v>513</v>
      </c>
      <c r="B121" s="42" t="s">
        <v>514</v>
      </c>
      <c r="C121" s="43"/>
      <c r="D121" s="44"/>
      <c r="E121" s="45" t="s">
        <v>515</v>
      </c>
      <c r="F121" s="46">
        <f t="shared" si="10"/>
        <v>0</v>
      </c>
      <c r="G121" s="47">
        <v>0</v>
      </c>
      <c r="H121" s="39"/>
      <c r="I121" s="40" t="s">
        <v>516</v>
      </c>
    </row>
    <row r="122" spans="1:9" s="40" customFormat="1" x14ac:dyDescent="0.2">
      <c r="A122" s="41" t="s">
        <v>517</v>
      </c>
      <c r="B122" s="42" t="s">
        <v>518</v>
      </c>
      <c r="C122" s="43"/>
      <c r="D122" s="44"/>
      <c r="E122" s="45" t="s">
        <v>519</v>
      </c>
      <c r="F122" s="46">
        <f t="shared" si="10"/>
        <v>0</v>
      </c>
      <c r="G122" s="47">
        <v>0</v>
      </c>
      <c r="H122" s="39"/>
      <c r="I122" s="40" t="s">
        <v>520</v>
      </c>
    </row>
    <row r="123" spans="1:9" s="40" customFormat="1" x14ac:dyDescent="0.2">
      <c r="A123" s="41" t="s">
        <v>521</v>
      </c>
      <c r="B123" s="42" t="s">
        <v>522</v>
      </c>
      <c r="C123" s="43"/>
      <c r="D123" s="44"/>
      <c r="E123" s="45" t="s">
        <v>495</v>
      </c>
      <c r="F123" s="46">
        <f t="shared" si="10"/>
        <v>0</v>
      </c>
      <c r="G123" s="47">
        <v>0</v>
      </c>
      <c r="H123" s="39"/>
      <c r="I123" s="40" t="s">
        <v>523</v>
      </c>
    </row>
    <row r="124" spans="1:9" s="40" customFormat="1" x14ac:dyDescent="0.2">
      <c r="A124" s="41" t="s">
        <v>524</v>
      </c>
      <c r="B124" s="42" t="s">
        <v>525</v>
      </c>
      <c r="C124" s="43"/>
      <c r="D124" s="44"/>
      <c r="E124" s="45" t="s">
        <v>526</v>
      </c>
      <c r="F124" s="46">
        <f t="shared" si="10"/>
        <v>0</v>
      </c>
      <c r="G124" s="47">
        <v>0</v>
      </c>
      <c r="H124" s="39"/>
      <c r="I124" s="40" t="s">
        <v>527</v>
      </c>
    </row>
    <row r="125" spans="1:9" s="40" customFormat="1" x14ac:dyDescent="0.2">
      <c r="A125" s="41" t="s">
        <v>528</v>
      </c>
      <c r="B125" s="42" t="s">
        <v>529</v>
      </c>
      <c r="C125" s="43"/>
      <c r="D125" s="44"/>
      <c r="E125" s="45" t="s">
        <v>530</v>
      </c>
      <c r="F125" s="46">
        <f t="shared" si="10"/>
        <v>0</v>
      </c>
      <c r="G125" s="47">
        <v>0</v>
      </c>
      <c r="H125" s="39"/>
      <c r="I125" s="40" t="s">
        <v>531</v>
      </c>
    </row>
    <row r="126" spans="1:9" s="40" customFormat="1" x14ac:dyDescent="0.2">
      <c r="A126" s="41" t="s">
        <v>532</v>
      </c>
      <c r="B126" s="42" t="s">
        <v>533</v>
      </c>
      <c r="C126" s="43"/>
      <c r="D126" s="44"/>
      <c r="E126" s="45" t="s">
        <v>534</v>
      </c>
      <c r="F126" s="46">
        <f t="shared" si="10"/>
        <v>0</v>
      </c>
      <c r="G126" s="47">
        <v>0</v>
      </c>
      <c r="H126" s="39"/>
      <c r="I126" s="40" t="s">
        <v>535</v>
      </c>
    </row>
    <row r="127" spans="1:9" s="40" customFormat="1" x14ac:dyDescent="0.2">
      <c r="A127" s="41" t="s">
        <v>536</v>
      </c>
      <c r="B127" s="42" t="s">
        <v>537</v>
      </c>
      <c r="C127" s="43"/>
      <c r="D127" s="44"/>
      <c r="E127" s="45" t="s">
        <v>538</v>
      </c>
      <c r="F127" s="46">
        <f t="shared" si="10"/>
        <v>0</v>
      </c>
      <c r="G127" s="47">
        <v>0</v>
      </c>
      <c r="H127" s="39"/>
      <c r="I127" s="40" t="s">
        <v>539</v>
      </c>
    </row>
    <row r="128" spans="1:9" s="40" customFormat="1" x14ac:dyDescent="0.2">
      <c r="A128" s="41" t="s">
        <v>540</v>
      </c>
      <c r="B128" s="42" t="s">
        <v>541</v>
      </c>
      <c r="C128" s="43"/>
      <c r="D128" s="44"/>
      <c r="E128" s="45" t="s">
        <v>542</v>
      </c>
      <c r="F128" s="46">
        <f t="shared" si="10"/>
        <v>0</v>
      </c>
      <c r="G128" s="47">
        <v>0</v>
      </c>
      <c r="H128" s="39"/>
      <c r="I128" s="40" t="s">
        <v>543</v>
      </c>
    </row>
    <row r="129" spans="1:9" s="40" customFormat="1" x14ac:dyDescent="0.2">
      <c r="A129" s="41" t="s">
        <v>544</v>
      </c>
      <c r="B129" s="42" t="s">
        <v>545</v>
      </c>
      <c r="C129" s="43"/>
      <c r="D129" s="44"/>
      <c r="E129" s="45" t="s">
        <v>546</v>
      </c>
      <c r="F129" s="46">
        <f t="shared" si="10"/>
        <v>0</v>
      </c>
      <c r="G129" s="47">
        <v>0</v>
      </c>
      <c r="H129" s="39"/>
      <c r="I129" s="40" t="s">
        <v>547</v>
      </c>
    </row>
    <row r="130" spans="1:9" s="40" customFormat="1" x14ac:dyDescent="0.2">
      <c r="A130" s="41" t="s">
        <v>548</v>
      </c>
      <c r="B130" s="42" t="s">
        <v>549</v>
      </c>
      <c r="C130" s="43"/>
      <c r="D130" s="44"/>
      <c r="E130" s="45" t="s">
        <v>550</v>
      </c>
      <c r="F130" s="46">
        <f t="shared" si="10"/>
        <v>0</v>
      </c>
      <c r="G130" s="47">
        <v>0</v>
      </c>
      <c r="H130" s="39"/>
      <c r="I130" s="40" t="s">
        <v>551</v>
      </c>
    </row>
    <row r="131" spans="1:9" s="40" customFormat="1" x14ac:dyDescent="0.2">
      <c r="A131" s="41" t="s">
        <v>552</v>
      </c>
      <c r="B131" s="42" t="s">
        <v>553</v>
      </c>
      <c r="C131" s="43"/>
      <c r="D131" s="44"/>
      <c r="E131" s="45" t="s">
        <v>554</v>
      </c>
      <c r="F131" s="46">
        <f t="shared" si="10"/>
        <v>0</v>
      </c>
      <c r="G131" s="47">
        <v>0</v>
      </c>
      <c r="H131" s="39"/>
      <c r="I131" s="40" t="s">
        <v>555</v>
      </c>
    </row>
    <row r="132" spans="1:9" s="40" customFormat="1" x14ac:dyDescent="0.2">
      <c r="A132" s="41" t="s">
        <v>556</v>
      </c>
      <c r="B132" s="42" t="s">
        <v>557</v>
      </c>
      <c r="C132" s="43"/>
      <c r="D132" s="44"/>
      <c r="E132" s="45" t="s">
        <v>558</v>
      </c>
      <c r="F132" s="46">
        <f t="shared" si="10"/>
        <v>0</v>
      </c>
      <c r="G132" s="47">
        <v>0</v>
      </c>
      <c r="H132" s="39"/>
      <c r="I132" s="40" t="s">
        <v>559</v>
      </c>
    </row>
    <row r="133" spans="1:9" s="40" customFormat="1" x14ac:dyDescent="0.2">
      <c r="A133" s="41" t="s">
        <v>560</v>
      </c>
      <c r="B133" s="42" t="s">
        <v>561</v>
      </c>
      <c r="C133" s="43"/>
      <c r="D133" s="44"/>
      <c r="E133" s="45" t="s">
        <v>562</v>
      </c>
      <c r="F133" s="46">
        <f t="shared" si="10"/>
        <v>0</v>
      </c>
      <c r="G133" s="47">
        <v>0</v>
      </c>
      <c r="H133" s="39"/>
      <c r="I133" s="40" t="s">
        <v>563</v>
      </c>
    </row>
    <row r="134" spans="1:9" s="40" customFormat="1" x14ac:dyDescent="0.2">
      <c r="A134" s="41" t="s">
        <v>564</v>
      </c>
      <c r="B134" s="42" t="s">
        <v>565</v>
      </c>
      <c r="C134" s="43"/>
      <c r="D134" s="44"/>
      <c r="E134" s="45" t="s">
        <v>566</v>
      </c>
      <c r="F134" s="46">
        <f t="shared" si="10"/>
        <v>0</v>
      </c>
      <c r="G134" s="47">
        <v>0</v>
      </c>
      <c r="H134" s="39"/>
      <c r="I134" s="40" t="s">
        <v>567</v>
      </c>
    </row>
    <row r="135" spans="1:9" s="40" customFormat="1" x14ac:dyDescent="0.2">
      <c r="A135" s="41" t="s">
        <v>568</v>
      </c>
      <c r="B135" s="42" t="s">
        <v>569</v>
      </c>
      <c r="C135" s="43"/>
      <c r="D135" s="44"/>
      <c r="E135" s="45" t="s">
        <v>570</v>
      </c>
      <c r="F135" s="46">
        <f t="shared" si="10"/>
        <v>0</v>
      </c>
      <c r="G135" s="47">
        <v>0</v>
      </c>
      <c r="H135" s="39"/>
      <c r="I135" s="40" t="s">
        <v>571</v>
      </c>
    </row>
    <row r="136" spans="1:9" s="40" customFormat="1" x14ac:dyDescent="0.2">
      <c r="A136" s="41" t="s">
        <v>572</v>
      </c>
      <c r="B136" s="42" t="s">
        <v>573</v>
      </c>
      <c r="C136" s="43"/>
      <c r="D136" s="44"/>
      <c r="E136" s="45" t="s">
        <v>574</v>
      </c>
      <c r="F136" s="46">
        <f t="shared" si="10"/>
        <v>0</v>
      </c>
      <c r="G136" s="47">
        <v>0</v>
      </c>
      <c r="H136" s="39"/>
      <c r="I136" s="40" t="s">
        <v>575</v>
      </c>
    </row>
    <row r="137" spans="1:9" s="40" customFormat="1" x14ac:dyDescent="0.2">
      <c r="A137" s="41" t="s">
        <v>576</v>
      </c>
      <c r="B137" s="42" t="s">
        <v>577</v>
      </c>
      <c r="C137" s="43"/>
      <c r="D137" s="44"/>
      <c r="E137" s="45" t="s">
        <v>578</v>
      </c>
      <c r="F137" s="46">
        <f t="shared" si="10"/>
        <v>0</v>
      </c>
      <c r="G137" s="47">
        <v>0</v>
      </c>
      <c r="H137" s="39"/>
      <c r="I137" s="40" t="s">
        <v>579</v>
      </c>
    </row>
    <row r="138" spans="1:9" s="40" customFormat="1" ht="13.5" thickBot="1" x14ac:dyDescent="0.25">
      <c r="A138" s="69"/>
      <c r="B138" s="42"/>
      <c r="C138" s="43"/>
      <c r="D138" s="44"/>
      <c r="E138" s="45"/>
      <c r="F138" s="46"/>
      <c r="G138" s="47"/>
      <c r="H138" s="39"/>
    </row>
    <row r="139" spans="1:9" s="40" customFormat="1" ht="13.5" thickBot="1" x14ac:dyDescent="0.25">
      <c r="A139" s="49"/>
      <c r="B139" s="50"/>
      <c r="C139" s="51" t="str">
        <f>"SUBTOTAL "&amp;B104</f>
        <v>SUBTOTAL OPENINGS:</v>
      </c>
      <c r="D139" s="52"/>
      <c r="E139" s="53"/>
      <c r="F139" s="54"/>
      <c r="G139" s="55">
        <f ca="1">SUM(OFFSET(G103,1,0):OFFSET(G139,-1,0))</f>
        <v>0</v>
      </c>
      <c r="H139" s="39"/>
    </row>
    <row r="140" spans="1:9" s="40" customFormat="1" x14ac:dyDescent="0.2">
      <c r="A140" s="32" t="s">
        <v>580</v>
      </c>
      <c r="B140" s="33" t="s">
        <v>581</v>
      </c>
      <c r="C140" s="59"/>
      <c r="D140" s="35"/>
      <c r="E140" s="36"/>
      <c r="F140" s="37"/>
      <c r="G140" s="38"/>
      <c r="H140" s="39"/>
    </row>
    <row r="141" spans="1:9" s="40" customFormat="1" x14ac:dyDescent="0.2">
      <c r="A141" s="41" t="s">
        <v>582</v>
      </c>
      <c r="B141" s="42" t="s">
        <v>583</v>
      </c>
      <c r="C141" s="43"/>
      <c r="D141" s="44"/>
      <c r="E141" s="45" t="s">
        <v>584</v>
      </c>
      <c r="F141" s="46">
        <f t="shared" ref="F141:F172" si="11">IF(D141&lt;=0,0,G141/D141)</f>
        <v>0</v>
      </c>
      <c r="G141" s="47">
        <v>0</v>
      </c>
      <c r="H141" s="39"/>
      <c r="I141" s="40" t="s">
        <v>585</v>
      </c>
    </row>
    <row r="142" spans="1:9" s="40" customFormat="1" x14ac:dyDescent="0.2">
      <c r="A142" s="41" t="s">
        <v>586</v>
      </c>
      <c r="B142" s="42" t="s">
        <v>587</v>
      </c>
      <c r="C142" s="43"/>
      <c r="D142" s="44"/>
      <c r="E142" s="45" t="s">
        <v>588</v>
      </c>
      <c r="F142" s="46">
        <f t="shared" si="11"/>
        <v>0</v>
      </c>
      <c r="G142" s="47">
        <v>0</v>
      </c>
      <c r="H142" s="39"/>
      <c r="I142" s="40" t="s">
        <v>589</v>
      </c>
    </row>
    <row r="143" spans="1:9" s="40" customFormat="1" x14ac:dyDescent="0.2">
      <c r="A143" s="41" t="s">
        <v>590</v>
      </c>
      <c r="B143" s="42" t="s">
        <v>591</v>
      </c>
      <c r="C143" s="43"/>
      <c r="D143" s="44"/>
      <c r="E143" s="45" t="s">
        <v>592</v>
      </c>
      <c r="F143" s="46">
        <f t="shared" si="11"/>
        <v>0</v>
      </c>
      <c r="G143" s="47">
        <v>0</v>
      </c>
      <c r="H143" s="39"/>
      <c r="I143" s="40" t="s">
        <v>593</v>
      </c>
    </row>
    <row r="144" spans="1:9" s="40" customFormat="1" x14ac:dyDescent="0.2">
      <c r="A144" s="41" t="s">
        <v>594</v>
      </c>
      <c r="B144" s="42" t="s">
        <v>595</v>
      </c>
      <c r="C144" s="43"/>
      <c r="D144" s="44"/>
      <c r="E144" s="45" t="s">
        <v>596</v>
      </c>
      <c r="F144" s="46">
        <f t="shared" si="11"/>
        <v>0</v>
      </c>
      <c r="G144" s="47">
        <v>0</v>
      </c>
      <c r="H144" s="39"/>
      <c r="I144" s="40" t="s">
        <v>597</v>
      </c>
    </row>
    <row r="145" spans="1:9" s="40" customFormat="1" x14ac:dyDescent="0.2">
      <c r="A145" s="41" t="s">
        <v>598</v>
      </c>
      <c r="B145" s="42" t="s">
        <v>599</v>
      </c>
      <c r="C145" s="43"/>
      <c r="D145" s="44"/>
      <c r="E145" s="45" t="s">
        <v>600</v>
      </c>
      <c r="F145" s="46">
        <f t="shared" si="11"/>
        <v>0</v>
      </c>
      <c r="G145" s="47">
        <v>0</v>
      </c>
      <c r="H145" s="39"/>
      <c r="I145" s="40" t="s">
        <v>601</v>
      </c>
    </row>
    <row r="146" spans="1:9" s="40" customFormat="1" x14ac:dyDescent="0.2">
      <c r="A146" s="41" t="s">
        <v>602</v>
      </c>
      <c r="B146" s="42" t="s">
        <v>603</v>
      </c>
      <c r="C146" s="43"/>
      <c r="D146" s="44"/>
      <c r="E146" s="45" t="s">
        <v>604</v>
      </c>
      <c r="F146" s="46">
        <f t="shared" si="11"/>
        <v>0</v>
      </c>
      <c r="G146" s="47">
        <v>0</v>
      </c>
      <c r="H146" s="39"/>
      <c r="I146" s="40" t="s">
        <v>605</v>
      </c>
    </row>
    <row r="147" spans="1:9" s="40" customFormat="1" x14ac:dyDescent="0.2">
      <c r="A147" s="41" t="s">
        <v>606</v>
      </c>
      <c r="B147" s="42" t="s">
        <v>607</v>
      </c>
      <c r="C147" s="43"/>
      <c r="D147" s="44"/>
      <c r="E147" s="45" t="s">
        <v>608</v>
      </c>
      <c r="F147" s="46">
        <f t="shared" si="11"/>
        <v>0</v>
      </c>
      <c r="G147" s="47">
        <v>0</v>
      </c>
      <c r="H147" s="39"/>
      <c r="I147" s="40" t="s">
        <v>609</v>
      </c>
    </row>
    <row r="148" spans="1:9" s="40" customFormat="1" x14ac:dyDescent="0.2">
      <c r="A148" s="41" t="s">
        <v>610</v>
      </c>
      <c r="B148" s="42" t="s">
        <v>611</v>
      </c>
      <c r="C148" s="43"/>
      <c r="D148" s="44"/>
      <c r="E148" s="45" t="s">
        <v>612</v>
      </c>
      <c r="F148" s="46">
        <f t="shared" si="11"/>
        <v>0</v>
      </c>
      <c r="G148" s="47">
        <v>0</v>
      </c>
      <c r="H148" s="39"/>
      <c r="I148" s="40" t="s">
        <v>613</v>
      </c>
    </row>
    <row r="149" spans="1:9" s="40" customFormat="1" x14ac:dyDescent="0.2">
      <c r="A149" s="41" t="s">
        <v>614</v>
      </c>
      <c r="B149" s="42" t="s">
        <v>615</v>
      </c>
      <c r="C149" s="43"/>
      <c r="D149" s="44">
        <v>100</v>
      </c>
      <c r="E149" s="45" t="s">
        <v>616</v>
      </c>
      <c r="F149" s="46">
        <f t="shared" si="11"/>
        <v>10</v>
      </c>
      <c r="G149" s="47">
        <v>1000</v>
      </c>
      <c r="H149" s="39"/>
      <c r="I149" s="40" t="s">
        <v>617</v>
      </c>
    </row>
    <row r="150" spans="1:9" s="40" customFormat="1" x14ac:dyDescent="0.2">
      <c r="A150" s="41" t="s">
        <v>618</v>
      </c>
      <c r="B150" s="42" t="s">
        <v>619</v>
      </c>
      <c r="C150" s="43"/>
      <c r="D150" s="44"/>
      <c r="E150" s="45" t="s">
        <v>620</v>
      </c>
      <c r="F150" s="46">
        <f t="shared" si="11"/>
        <v>0</v>
      </c>
      <c r="G150" s="47">
        <v>0</v>
      </c>
      <c r="H150" s="39"/>
      <c r="I150" s="40" t="s">
        <v>621</v>
      </c>
    </row>
    <row r="151" spans="1:9" s="40" customFormat="1" x14ac:dyDescent="0.2">
      <c r="A151" s="41" t="s">
        <v>622</v>
      </c>
      <c r="B151" s="42" t="s">
        <v>623</v>
      </c>
      <c r="C151" s="43"/>
      <c r="D151" s="44"/>
      <c r="E151" s="45" t="s">
        <v>624</v>
      </c>
      <c r="F151" s="46">
        <f t="shared" si="11"/>
        <v>0</v>
      </c>
      <c r="G151" s="47">
        <v>0</v>
      </c>
      <c r="H151" s="39"/>
      <c r="I151" s="40" t="s">
        <v>625</v>
      </c>
    </row>
    <row r="152" spans="1:9" s="40" customFormat="1" x14ac:dyDescent="0.2">
      <c r="A152" s="41" t="s">
        <v>626</v>
      </c>
      <c r="B152" s="42" t="s">
        <v>627</v>
      </c>
      <c r="C152" s="43"/>
      <c r="D152" s="44"/>
      <c r="E152" s="45" t="s">
        <v>628</v>
      </c>
      <c r="F152" s="46">
        <f t="shared" si="11"/>
        <v>0</v>
      </c>
      <c r="G152" s="47">
        <v>0</v>
      </c>
      <c r="H152" s="39"/>
      <c r="I152" s="40" t="s">
        <v>629</v>
      </c>
    </row>
    <row r="153" spans="1:9" s="40" customFormat="1" x14ac:dyDescent="0.2">
      <c r="A153" s="41" t="s">
        <v>630</v>
      </c>
      <c r="B153" s="42" t="s">
        <v>631</v>
      </c>
      <c r="C153" s="43"/>
      <c r="D153" s="44"/>
      <c r="E153" s="45" t="s">
        <v>632</v>
      </c>
      <c r="F153" s="46">
        <f t="shared" si="11"/>
        <v>0</v>
      </c>
      <c r="G153" s="47">
        <v>0</v>
      </c>
      <c r="H153" s="39"/>
      <c r="I153" s="40" t="s">
        <v>633</v>
      </c>
    </row>
    <row r="154" spans="1:9" s="40" customFormat="1" x14ac:dyDescent="0.2">
      <c r="A154" s="41" t="s">
        <v>634</v>
      </c>
      <c r="B154" s="42" t="s">
        <v>635</v>
      </c>
      <c r="C154" s="43"/>
      <c r="D154" s="44"/>
      <c r="E154" s="45" t="s">
        <v>636</v>
      </c>
      <c r="F154" s="46">
        <f t="shared" si="11"/>
        <v>0</v>
      </c>
      <c r="G154" s="47">
        <v>0</v>
      </c>
      <c r="H154" s="39"/>
      <c r="I154" s="40" t="s">
        <v>637</v>
      </c>
    </row>
    <row r="155" spans="1:9" s="40" customFormat="1" x14ac:dyDescent="0.2">
      <c r="A155" s="41" t="s">
        <v>638</v>
      </c>
      <c r="B155" s="42" t="s">
        <v>639</v>
      </c>
      <c r="C155" s="43"/>
      <c r="D155" s="44"/>
      <c r="E155" s="45" t="s">
        <v>640</v>
      </c>
      <c r="F155" s="46">
        <f t="shared" si="11"/>
        <v>0</v>
      </c>
      <c r="G155" s="47">
        <v>0</v>
      </c>
      <c r="H155" s="39"/>
      <c r="I155" s="40" t="s">
        <v>641</v>
      </c>
    </row>
    <row r="156" spans="1:9" s="40" customFormat="1" x14ac:dyDescent="0.2">
      <c r="A156" s="41" t="s">
        <v>642</v>
      </c>
      <c r="B156" s="42" t="s">
        <v>643</v>
      </c>
      <c r="C156" s="43"/>
      <c r="D156" s="44"/>
      <c r="E156" s="45" t="s">
        <v>644</v>
      </c>
      <c r="F156" s="46">
        <f t="shared" si="11"/>
        <v>0</v>
      </c>
      <c r="G156" s="47">
        <v>0</v>
      </c>
      <c r="H156" s="39"/>
      <c r="I156" s="40" t="s">
        <v>645</v>
      </c>
    </row>
    <row r="157" spans="1:9" s="40" customFormat="1" x14ac:dyDescent="0.2">
      <c r="A157" s="41" t="s">
        <v>646</v>
      </c>
      <c r="B157" s="42" t="s">
        <v>647</v>
      </c>
      <c r="C157" s="43"/>
      <c r="D157" s="44"/>
      <c r="E157" s="45" t="s">
        <v>648</v>
      </c>
      <c r="F157" s="46">
        <f t="shared" si="11"/>
        <v>0</v>
      </c>
      <c r="G157" s="47">
        <v>0</v>
      </c>
      <c r="H157" s="39"/>
      <c r="I157" s="40" t="s">
        <v>649</v>
      </c>
    </row>
    <row r="158" spans="1:9" s="40" customFormat="1" x14ac:dyDescent="0.2">
      <c r="A158" s="41" t="s">
        <v>650</v>
      </c>
      <c r="B158" s="42" t="s">
        <v>651</v>
      </c>
      <c r="C158" s="43"/>
      <c r="D158" s="44"/>
      <c r="E158" s="45" t="s">
        <v>652</v>
      </c>
      <c r="F158" s="46">
        <f t="shared" si="11"/>
        <v>0</v>
      </c>
      <c r="G158" s="47">
        <v>0</v>
      </c>
      <c r="H158" s="39"/>
      <c r="I158" s="40" t="s">
        <v>653</v>
      </c>
    </row>
    <row r="159" spans="1:9" s="40" customFormat="1" x14ac:dyDescent="0.2">
      <c r="A159" s="41" t="s">
        <v>654</v>
      </c>
      <c r="B159" s="42" t="s">
        <v>655</v>
      </c>
      <c r="C159" s="43"/>
      <c r="D159" s="44"/>
      <c r="E159" s="45" t="s">
        <v>656</v>
      </c>
      <c r="F159" s="46">
        <f t="shared" si="11"/>
        <v>0</v>
      </c>
      <c r="G159" s="47">
        <v>0</v>
      </c>
      <c r="H159" s="39"/>
      <c r="I159" s="40" t="s">
        <v>657</v>
      </c>
    </row>
    <row r="160" spans="1:9" s="40" customFormat="1" x14ac:dyDescent="0.2">
      <c r="A160" s="41" t="s">
        <v>658</v>
      </c>
      <c r="B160" s="42" t="s">
        <v>659</v>
      </c>
      <c r="C160" s="43"/>
      <c r="D160" s="44"/>
      <c r="E160" s="45" t="s">
        <v>660</v>
      </c>
      <c r="F160" s="46">
        <f t="shared" si="11"/>
        <v>0</v>
      </c>
      <c r="G160" s="47">
        <v>0</v>
      </c>
      <c r="H160" s="39"/>
      <c r="I160" s="40" t="s">
        <v>661</v>
      </c>
    </row>
    <row r="161" spans="1:9" s="40" customFormat="1" x14ac:dyDescent="0.2">
      <c r="A161" s="41" t="s">
        <v>662</v>
      </c>
      <c r="B161" s="42" t="s">
        <v>663</v>
      </c>
      <c r="C161" s="43"/>
      <c r="D161" s="44"/>
      <c r="E161" s="45" t="s">
        <v>664</v>
      </c>
      <c r="F161" s="46">
        <f t="shared" si="11"/>
        <v>0</v>
      </c>
      <c r="G161" s="47">
        <v>0</v>
      </c>
      <c r="H161" s="39"/>
      <c r="I161" s="40" t="s">
        <v>665</v>
      </c>
    </row>
    <row r="162" spans="1:9" s="40" customFormat="1" x14ac:dyDescent="0.2">
      <c r="A162" s="41" t="s">
        <v>666</v>
      </c>
      <c r="B162" s="42" t="s">
        <v>667</v>
      </c>
      <c r="C162" s="43"/>
      <c r="D162" s="44"/>
      <c r="E162" s="45" t="s">
        <v>668</v>
      </c>
      <c r="F162" s="46">
        <f t="shared" si="11"/>
        <v>0</v>
      </c>
      <c r="G162" s="47">
        <v>0</v>
      </c>
      <c r="H162" s="39"/>
      <c r="I162" s="40" t="s">
        <v>669</v>
      </c>
    </row>
    <row r="163" spans="1:9" s="40" customFormat="1" x14ac:dyDescent="0.2">
      <c r="A163" s="41" t="s">
        <v>670</v>
      </c>
      <c r="B163" s="42" t="s">
        <v>671</v>
      </c>
      <c r="C163" s="43"/>
      <c r="D163" s="44"/>
      <c r="E163" s="45" t="s">
        <v>672</v>
      </c>
      <c r="F163" s="46">
        <f t="shared" si="11"/>
        <v>0</v>
      </c>
      <c r="G163" s="47">
        <v>0</v>
      </c>
      <c r="H163" s="39"/>
      <c r="I163" s="40" t="s">
        <v>673</v>
      </c>
    </row>
    <row r="164" spans="1:9" s="40" customFormat="1" x14ac:dyDescent="0.2">
      <c r="A164" s="41" t="s">
        <v>674</v>
      </c>
      <c r="B164" s="42" t="s">
        <v>675</v>
      </c>
      <c r="C164" s="43"/>
      <c r="D164" s="44"/>
      <c r="E164" s="45" t="s">
        <v>676</v>
      </c>
      <c r="F164" s="46">
        <f t="shared" si="11"/>
        <v>0</v>
      </c>
      <c r="G164" s="47">
        <v>0</v>
      </c>
      <c r="H164" s="39"/>
      <c r="I164" s="40" t="s">
        <v>677</v>
      </c>
    </row>
    <row r="165" spans="1:9" s="40" customFormat="1" x14ac:dyDescent="0.2">
      <c r="A165" s="41" t="s">
        <v>678</v>
      </c>
      <c r="B165" s="42" t="s">
        <v>679</v>
      </c>
      <c r="C165" s="43"/>
      <c r="D165" s="44"/>
      <c r="E165" s="45" t="s">
        <v>680</v>
      </c>
      <c r="F165" s="46">
        <f t="shared" si="11"/>
        <v>0</v>
      </c>
      <c r="G165" s="47">
        <v>0</v>
      </c>
      <c r="H165" s="39"/>
      <c r="I165" s="40" t="s">
        <v>681</v>
      </c>
    </row>
    <row r="166" spans="1:9" s="40" customFormat="1" x14ac:dyDescent="0.2">
      <c r="A166" s="41" t="s">
        <v>682</v>
      </c>
      <c r="B166" s="42" t="s">
        <v>683</v>
      </c>
      <c r="C166" s="43"/>
      <c r="D166" s="44"/>
      <c r="E166" s="45" t="s">
        <v>684</v>
      </c>
      <c r="F166" s="46">
        <f t="shared" si="11"/>
        <v>0</v>
      </c>
      <c r="G166" s="47">
        <v>0</v>
      </c>
      <c r="H166" s="39"/>
      <c r="I166" s="40" t="s">
        <v>685</v>
      </c>
    </row>
    <row r="167" spans="1:9" s="40" customFormat="1" x14ac:dyDescent="0.2">
      <c r="A167" s="41" t="s">
        <v>686</v>
      </c>
      <c r="B167" s="42" t="s">
        <v>687</v>
      </c>
      <c r="C167" s="43"/>
      <c r="D167" s="44"/>
      <c r="E167" s="45" t="s">
        <v>688</v>
      </c>
      <c r="F167" s="46">
        <f t="shared" si="11"/>
        <v>0</v>
      </c>
      <c r="G167" s="47">
        <v>0</v>
      </c>
      <c r="H167" s="39"/>
      <c r="I167" s="40" t="s">
        <v>689</v>
      </c>
    </row>
    <row r="168" spans="1:9" s="40" customFormat="1" x14ac:dyDescent="0.2">
      <c r="A168" s="41" t="s">
        <v>690</v>
      </c>
      <c r="B168" s="42" t="s">
        <v>691</v>
      </c>
      <c r="C168" s="43"/>
      <c r="D168" s="44"/>
      <c r="E168" s="45" t="s">
        <v>692</v>
      </c>
      <c r="F168" s="46">
        <f t="shared" si="11"/>
        <v>0</v>
      </c>
      <c r="G168" s="47">
        <v>0</v>
      </c>
      <c r="H168" s="39"/>
      <c r="I168" s="40" t="s">
        <v>693</v>
      </c>
    </row>
    <row r="169" spans="1:9" s="40" customFormat="1" x14ac:dyDescent="0.2">
      <c r="A169" s="41" t="s">
        <v>694</v>
      </c>
      <c r="B169" s="42" t="s">
        <v>695</v>
      </c>
      <c r="C169" s="43"/>
      <c r="D169" s="44"/>
      <c r="E169" s="45" t="s">
        <v>696</v>
      </c>
      <c r="F169" s="46">
        <f t="shared" si="11"/>
        <v>0</v>
      </c>
      <c r="G169" s="47">
        <v>0</v>
      </c>
      <c r="H169" s="39"/>
      <c r="I169" s="40" t="s">
        <v>697</v>
      </c>
    </row>
    <row r="170" spans="1:9" s="40" customFormat="1" x14ac:dyDescent="0.2">
      <c r="A170" s="41" t="s">
        <v>698</v>
      </c>
      <c r="B170" s="42" t="s">
        <v>699</v>
      </c>
      <c r="C170" s="43"/>
      <c r="D170" s="44"/>
      <c r="E170" s="45" t="s">
        <v>700</v>
      </c>
      <c r="F170" s="46">
        <f t="shared" si="11"/>
        <v>0</v>
      </c>
      <c r="G170" s="47">
        <v>0</v>
      </c>
      <c r="H170" s="39"/>
      <c r="I170" s="40" t="s">
        <v>701</v>
      </c>
    </row>
    <row r="171" spans="1:9" s="40" customFormat="1" x14ac:dyDescent="0.2">
      <c r="A171" s="41" t="s">
        <v>702</v>
      </c>
      <c r="B171" s="42" t="s">
        <v>703</v>
      </c>
      <c r="C171" s="43"/>
      <c r="D171" s="44"/>
      <c r="E171" s="45" t="s">
        <v>704</v>
      </c>
      <c r="F171" s="46">
        <f t="shared" si="11"/>
        <v>0</v>
      </c>
      <c r="G171" s="47">
        <v>0</v>
      </c>
      <c r="H171" s="39"/>
      <c r="I171" s="40" t="s">
        <v>705</v>
      </c>
    </row>
    <row r="172" spans="1:9" s="40" customFormat="1" x14ac:dyDescent="0.2">
      <c r="A172" s="41" t="s">
        <v>706</v>
      </c>
      <c r="B172" s="42" t="s">
        <v>707</v>
      </c>
      <c r="C172" s="43"/>
      <c r="D172" s="44"/>
      <c r="E172" s="45" t="s">
        <v>708</v>
      </c>
      <c r="F172" s="46">
        <f t="shared" si="11"/>
        <v>0</v>
      </c>
      <c r="G172" s="47">
        <v>0</v>
      </c>
      <c r="H172" s="39"/>
      <c r="I172" s="40" t="s">
        <v>709</v>
      </c>
    </row>
    <row r="173" spans="1:9" s="40" customFormat="1" ht="13.5" thickBot="1" x14ac:dyDescent="0.25">
      <c r="A173" s="69"/>
      <c r="B173" s="42"/>
      <c r="C173" s="43"/>
      <c r="D173" s="44"/>
      <c r="E173" s="45"/>
      <c r="F173" s="46"/>
      <c r="G173" s="47"/>
      <c r="H173" s="39"/>
    </row>
    <row r="174" spans="1:9" s="40" customFormat="1" ht="13.5" thickBot="1" x14ac:dyDescent="0.25">
      <c r="A174" s="49"/>
      <c r="B174" s="50"/>
      <c r="C174" s="51" t="str">
        <f>"SUBTOTAL "&amp;B140</f>
        <v>SUBTOTAL FINISHES:</v>
      </c>
      <c r="D174" s="52"/>
      <c r="E174" s="53"/>
      <c r="F174" s="54"/>
      <c r="G174" s="55">
        <f ca="1">SUM(OFFSET(G139,1,0):OFFSET(G174,-1,0))</f>
        <v>1000</v>
      </c>
      <c r="H174" s="39"/>
    </row>
    <row r="175" spans="1:9" s="40" customFormat="1" x14ac:dyDescent="0.2">
      <c r="A175" s="32" t="s">
        <v>710</v>
      </c>
      <c r="B175" s="33" t="s">
        <v>711</v>
      </c>
      <c r="C175" s="59"/>
      <c r="D175" s="35"/>
      <c r="E175" s="36"/>
      <c r="F175" s="37"/>
      <c r="G175" s="38"/>
      <c r="H175" s="39"/>
    </row>
    <row r="176" spans="1:9" s="40" customFormat="1" x14ac:dyDescent="0.2">
      <c r="A176" s="41" t="s">
        <v>712</v>
      </c>
      <c r="B176" s="42" t="s">
        <v>713</v>
      </c>
      <c r="C176" s="43"/>
      <c r="D176" s="44"/>
      <c r="E176" s="45" t="s">
        <v>714</v>
      </c>
      <c r="F176" s="46">
        <f t="shared" ref="F176:F207" si="12">IF(D176&lt;=0,0,G176/D176)</f>
        <v>0</v>
      </c>
      <c r="G176" s="47">
        <v>0</v>
      </c>
      <c r="H176" s="39"/>
      <c r="I176" s="40" t="s">
        <v>715</v>
      </c>
    </row>
    <row r="177" spans="1:9" s="40" customFormat="1" x14ac:dyDescent="0.2">
      <c r="A177" s="41" t="s">
        <v>716</v>
      </c>
      <c r="B177" s="42" t="s">
        <v>717</v>
      </c>
      <c r="C177" s="43"/>
      <c r="D177" s="44"/>
      <c r="E177" s="45" t="s">
        <v>718</v>
      </c>
      <c r="F177" s="46">
        <f t="shared" si="12"/>
        <v>0</v>
      </c>
      <c r="G177" s="47">
        <v>0</v>
      </c>
      <c r="H177" s="39"/>
      <c r="I177" s="40" t="s">
        <v>719</v>
      </c>
    </row>
    <row r="178" spans="1:9" s="40" customFormat="1" x14ac:dyDescent="0.2">
      <c r="A178" s="41" t="s">
        <v>720</v>
      </c>
      <c r="B178" s="42" t="s">
        <v>721</v>
      </c>
      <c r="C178" s="43"/>
      <c r="D178" s="44"/>
      <c r="E178" s="45" t="s">
        <v>722</v>
      </c>
      <c r="F178" s="46">
        <f t="shared" si="12"/>
        <v>0</v>
      </c>
      <c r="G178" s="47">
        <v>0</v>
      </c>
      <c r="H178" s="39"/>
      <c r="I178" s="40" t="s">
        <v>723</v>
      </c>
    </row>
    <row r="179" spans="1:9" s="40" customFormat="1" x14ac:dyDescent="0.2">
      <c r="A179" s="41" t="s">
        <v>724</v>
      </c>
      <c r="B179" s="42" t="s">
        <v>725</v>
      </c>
      <c r="C179" s="43"/>
      <c r="D179" s="44">
        <f>C$1</f>
        <v>0</v>
      </c>
      <c r="E179" s="45" t="s">
        <v>156</v>
      </c>
      <c r="F179" s="46">
        <f t="shared" si="12"/>
        <v>0</v>
      </c>
      <c r="G179" s="47">
        <v>20000</v>
      </c>
      <c r="H179" s="39"/>
      <c r="I179" s="40" t="s">
        <v>157</v>
      </c>
    </row>
    <row r="180" spans="1:9" s="40" customFormat="1" x14ac:dyDescent="0.2">
      <c r="A180" s="41" t="s">
        <v>726</v>
      </c>
      <c r="B180" s="42" t="s">
        <v>727</v>
      </c>
      <c r="C180" s="43"/>
      <c r="D180" s="44">
        <f>C$1</f>
        <v>0</v>
      </c>
      <c r="E180" s="45" t="s">
        <v>156</v>
      </c>
      <c r="F180" s="46">
        <f t="shared" si="12"/>
        <v>0</v>
      </c>
      <c r="G180" s="47">
        <v>0</v>
      </c>
      <c r="H180" s="39"/>
      <c r="I180" s="40" t="s">
        <v>157</v>
      </c>
    </row>
    <row r="181" spans="1:9" s="40" customFormat="1" x14ac:dyDescent="0.2">
      <c r="A181" s="41" t="s">
        <v>728</v>
      </c>
      <c r="B181" s="42" t="s">
        <v>729</v>
      </c>
      <c r="C181" s="43"/>
      <c r="D181" s="44"/>
      <c r="E181" s="45" t="s">
        <v>730</v>
      </c>
      <c r="F181" s="46">
        <f t="shared" si="12"/>
        <v>0</v>
      </c>
      <c r="G181" s="47">
        <v>0</v>
      </c>
      <c r="H181" s="39"/>
      <c r="I181" s="40" t="s">
        <v>731</v>
      </c>
    </row>
    <row r="182" spans="1:9" s="40" customFormat="1" x14ac:dyDescent="0.2">
      <c r="A182" s="41" t="s">
        <v>732</v>
      </c>
      <c r="B182" s="42" t="s">
        <v>733</v>
      </c>
      <c r="C182" s="43"/>
      <c r="D182" s="44"/>
      <c r="E182" s="45" t="s">
        <v>734</v>
      </c>
      <c r="F182" s="46">
        <f t="shared" si="12"/>
        <v>0</v>
      </c>
      <c r="G182" s="47">
        <v>0</v>
      </c>
      <c r="H182" s="39"/>
      <c r="I182" s="40" t="s">
        <v>735</v>
      </c>
    </row>
    <row r="183" spans="1:9" s="40" customFormat="1" x14ac:dyDescent="0.2">
      <c r="A183" s="41" t="s">
        <v>736</v>
      </c>
      <c r="B183" s="42" t="s">
        <v>737</v>
      </c>
      <c r="C183" s="43"/>
      <c r="D183" s="44"/>
      <c r="E183" s="45" t="s">
        <v>738</v>
      </c>
      <c r="F183" s="46">
        <f t="shared" si="12"/>
        <v>0</v>
      </c>
      <c r="G183" s="47">
        <v>0</v>
      </c>
      <c r="H183" s="39"/>
      <c r="I183" s="40" t="s">
        <v>739</v>
      </c>
    </row>
    <row r="184" spans="1:9" s="40" customFormat="1" x14ac:dyDescent="0.2">
      <c r="A184" s="41" t="s">
        <v>740</v>
      </c>
      <c r="B184" s="42" t="s">
        <v>741</v>
      </c>
      <c r="C184" s="43"/>
      <c r="D184" s="44"/>
      <c r="E184" s="45" t="s">
        <v>742</v>
      </c>
      <c r="F184" s="46">
        <f t="shared" si="12"/>
        <v>0</v>
      </c>
      <c r="G184" s="47">
        <v>0</v>
      </c>
      <c r="H184" s="39"/>
      <c r="I184" s="40" t="s">
        <v>743</v>
      </c>
    </row>
    <row r="185" spans="1:9" s="40" customFormat="1" x14ac:dyDescent="0.2">
      <c r="A185" s="41" t="s">
        <v>744</v>
      </c>
      <c r="B185" s="42" t="s">
        <v>745</v>
      </c>
      <c r="C185" s="43"/>
      <c r="D185" s="44"/>
      <c r="E185" s="45" t="s">
        <v>746</v>
      </c>
      <c r="F185" s="46">
        <f t="shared" si="12"/>
        <v>0</v>
      </c>
      <c r="G185" s="47">
        <v>0</v>
      </c>
      <c r="H185" s="39"/>
      <c r="I185" s="40" t="s">
        <v>747</v>
      </c>
    </row>
    <row r="186" spans="1:9" s="40" customFormat="1" x14ac:dyDescent="0.2">
      <c r="A186" s="41" t="s">
        <v>748</v>
      </c>
      <c r="B186" s="42" t="s">
        <v>749</v>
      </c>
      <c r="C186" s="43"/>
      <c r="D186" s="44"/>
      <c r="E186" s="45" t="s">
        <v>750</v>
      </c>
      <c r="F186" s="46">
        <f t="shared" si="12"/>
        <v>0</v>
      </c>
      <c r="G186" s="47">
        <v>0</v>
      </c>
      <c r="H186" s="39"/>
      <c r="I186" s="40" t="s">
        <v>751</v>
      </c>
    </row>
    <row r="187" spans="1:9" s="40" customFormat="1" x14ac:dyDescent="0.2">
      <c r="A187" s="41" t="s">
        <v>752</v>
      </c>
      <c r="B187" s="42" t="s">
        <v>753</v>
      </c>
      <c r="C187" s="43"/>
      <c r="D187" s="44"/>
      <c r="E187" s="45" t="s">
        <v>754</v>
      </c>
      <c r="F187" s="46">
        <f t="shared" si="12"/>
        <v>0</v>
      </c>
      <c r="G187" s="47">
        <v>0</v>
      </c>
      <c r="H187" s="39"/>
      <c r="I187" s="40" t="s">
        <v>755</v>
      </c>
    </row>
    <row r="188" spans="1:9" s="40" customFormat="1" x14ac:dyDescent="0.2">
      <c r="A188" s="41" t="s">
        <v>756</v>
      </c>
      <c r="B188" s="42" t="s">
        <v>757</v>
      </c>
      <c r="C188" s="43"/>
      <c r="D188" s="44"/>
      <c r="E188" s="45" t="s">
        <v>758</v>
      </c>
      <c r="F188" s="46">
        <f t="shared" si="12"/>
        <v>0</v>
      </c>
      <c r="G188" s="47">
        <v>0</v>
      </c>
      <c r="H188" s="39"/>
      <c r="I188" s="40" t="s">
        <v>759</v>
      </c>
    </row>
    <row r="189" spans="1:9" s="40" customFormat="1" x14ac:dyDescent="0.2">
      <c r="A189" s="41" t="s">
        <v>760</v>
      </c>
      <c r="B189" s="42" t="s">
        <v>761</v>
      </c>
      <c r="C189" s="43"/>
      <c r="D189" s="44"/>
      <c r="E189" s="45" t="s">
        <v>762</v>
      </c>
      <c r="F189" s="46">
        <f t="shared" si="12"/>
        <v>0</v>
      </c>
      <c r="G189" s="47">
        <v>0</v>
      </c>
      <c r="H189" s="39"/>
      <c r="I189" s="40" t="s">
        <v>763</v>
      </c>
    </row>
    <row r="190" spans="1:9" s="40" customFormat="1" x14ac:dyDescent="0.2">
      <c r="A190" s="41" t="s">
        <v>764</v>
      </c>
      <c r="B190" s="42" t="s">
        <v>765</v>
      </c>
      <c r="C190" s="43"/>
      <c r="D190" s="44"/>
      <c r="E190" s="45" t="s">
        <v>766</v>
      </c>
      <c r="F190" s="46">
        <f t="shared" si="12"/>
        <v>0</v>
      </c>
      <c r="G190" s="47">
        <v>0</v>
      </c>
      <c r="H190" s="39"/>
      <c r="I190" s="40" t="s">
        <v>767</v>
      </c>
    </row>
    <row r="191" spans="1:9" s="40" customFormat="1" x14ac:dyDescent="0.2">
      <c r="A191" s="41" t="s">
        <v>768</v>
      </c>
      <c r="B191" s="42" t="s">
        <v>769</v>
      </c>
      <c r="C191" s="43"/>
      <c r="D191" s="44"/>
      <c r="E191" s="45" t="s">
        <v>770</v>
      </c>
      <c r="F191" s="46">
        <f t="shared" si="12"/>
        <v>0</v>
      </c>
      <c r="G191" s="47">
        <v>0</v>
      </c>
      <c r="H191" s="39"/>
      <c r="I191" s="40" t="s">
        <v>771</v>
      </c>
    </row>
    <row r="192" spans="1:9" s="40" customFormat="1" x14ac:dyDescent="0.2">
      <c r="A192" s="41" t="s">
        <v>772</v>
      </c>
      <c r="B192" s="42" t="s">
        <v>773</v>
      </c>
      <c r="C192" s="43"/>
      <c r="D192" s="44"/>
      <c r="E192" s="45" t="s">
        <v>774</v>
      </c>
      <c r="F192" s="46">
        <f t="shared" si="12"/>
        <v>0</v>
      </c>
      <c r="G192" s="47">
        <v>0</v>
      </c>
      <c r="H192" s="39"/>
      <c r="I192" s="40" t="s">
        <v>775</v>
      </c>
    </row>
    <row r="193" spans="1:9" s="40" customFormat="1" x14ac:dyDescent="0.2">
      <c r="A193" s="41" t="s">
        <v>776</v>
      </c>
      <c r="B193" s="42" t="s">
        <v>777</v>
      </c>
      <c r="C193" s="43"/>
      <c r="D193" s="44"/>
      <c r="E193" s="45" t="s">
        <v>778</v>
      </c>
      <c r="F193" s="46">
        <f t="shared" si="12"/>
        <v>0</v>
      </c>
      <c r="G193" s="47">
        <v>0</v>
      </c>
      <c r="H193" s="39"/>
      <c r="I193" s="40" t="s">
        <v>779</v>
      </c>
    </row>
    <row r="194" spans="1:9" s="40" customFormat="1" x14ac:dyDescent="0.2">
      <c r="A194" s="41" t="s">
        <v>780</v>
      </c>
      <c r="B194" s="42" t="s">
        <v>781</v>
      </c>
      <c r="C194" s="43"/>
      <c r="D194" s="44"/>
      <c r="E194" s="45" t="s">
        <v>782</v>
      </c>
      <c r="F194" s="46">
        <f t="shared" si="12"/>
        <v>0</v>
      </c>
      <c r="G194" s="47">
        <v>0</v>
      </c>
      <c r="H194" s="39"/>
      <c r="I194" s="40" t="s">
        <v>783</v>
      </c>
    </row>
    <row r="195" spans="1:9" s="40" customFormat="1" x14ac:dyDescent="0.2">
      <c r="A195" s="41" t="s">
        <v>784</v>
      </c>
      <c r="B195" s="42" t="s">
        <v>785</v>
      </c>
      <c r="C195" s="43"/>
      <c r="D195" s="44"/>
      <c r="E195" s="45" t="s">
        <v>526</v>
      </c>
      <c r="F195" s="46">
        <f t="shared" si="12"/>
        <v>0</v>
      </c>
      <c r="G195" s="47">
        <v>0</v>
      </c>
      <c r="H195" s="39"/>
      <c r="I195" s="40" t="s">
        <v>786</v>
      </c>
    </row>
    <row r="196" spans="1:9" s="40" customFormat="1" x14ac:dyDescent="0.2">
      <c r="A196" s="41" t="s">
        <v>787</v>
      </c>
      <c r="B196" s="42" t="s">
        <v>788</v>
      </c>
      <c r="C196" s="43"/>
      <c r="D196" s="44"/>
      <c r="E196" s="45" t="s">
        <v>789</v>
      </c>
      <c r="F196" s="46">
        <f t="shared" si="12"/>
        <v>0</v>
      </c>
      <c r="G196" s="47">
        <v>0</v>
      </c>
      <c r="H196" s="39"/>
      <c r="I196" s="40" t="s">
        <v>790</v>
      </c>
    </row>
    <row r="197" spans="1:9" s="40" customFormat="1" x14ac:dyDescent="0.2">
      <c r="A197" s="41" t="s">
        <v>791</v>
      </c>
      <c r="B197" s="42" t="s">
        <v>792</v>
      </c>
      <c r="C197" s="43"/>
      <c r="D197" s="44">
        <f>C$1</f>
        <v>0</v>
      </c>
      <c r="E197" s="45" t="s">
        <v>156</v>
      </c>
      <c r="F197" s="46">
        <f t="shared" si="12"/>
        <v>0</v>
      </c>
      <c r="G197" s="47">
        <v>0</v>
      </c>
      <c r="H197" s="39"/>
      <c r="I197" s="40" t="s">
        <v>157</v>
      </c>
    </row>
    <row r="198" spans="1:9" s="40" customFormat="1" x14ac:dyDescent="0.2">
      <c r="A198" s="41" t="s">
        <v>793</v>
      </c>
      <c r="B198" s="42" t="s">
        <v>794</v>
      </c>
      <c r="C198" s="43"/>
      <c r="D198" s="44">
        <f>C$1</f>
        <v>0</v>
      </c>
      <c r="E198" s="45" t="s">
        <v>156</v>
      </c>
      <c r="F198" s="46">
        <f t="shared" si="12"/>
        <v>0</v>
      </c>
      <c r="G198" s="47">
        <v>0</v>
      </c>
      <c r="H198" s="39"/>
      <c r="I198" s="40" t="s">
        <v>157</v>
      </c>
    </row>
    <row r="199" spans="1:9" s="40" customFormat="1" x14ac:dyDescent="0.2">
      <c r="A199" s="41" t="s">
        <v>795</v>
      </c>
      <c r="B199" s="42" t="s">
        <v>796</v>
      </c>
      <c r="C199" s="43"/>
      <c r="D199" s="44"/>
      <c r="E199" s="45" t="s">
        <v>797</v>
      </c>
      <c r="F199" s="46">
        <f t="shared" si="12"/>
        <v>0</v>
      </c>
      <c r="G199" s="47">
        <v>0</v>
      </c>
      <c r="H199" s="39"/>
      <c r="I199" s="40" t="s">
        <v>798</v>
      </c>
    </row>
    <row r="200" spans="1:9" s="40" customFormat="1" x14ac:dyDescent="0.2">
      <c r="A200" s="41" t="s">
        <v>799</v>
      </c>
      <c r="B200" s="42" t="s">
        <v>800</v>
      </c>
      <c r="C200" s="43"/>
      <c r="D200" s="44">
        <f>C$1</f>
        <v>0</v>
      </c>
      <c r="E200" s="45" t="s">
        <v>156</v>
      </c>
      <c r="F200" s="46">
        <f t="shared" si="12"/>
        <v>0</v>
      </c>
      <c r="G200" s="47">
        <v>0</v>
      </c>
      <c r="H200" s="39"/>
      <c r="I200" s="40" t="s">
        <v>157</v>
      </c>
    </row>
    <row r="201" spans="1:9" s="40" customFormat="1" x14ac:dyDescent="0.2">
      <c r="A201" s="41" t="s">
        <v>801</v>
      </c>
      <c r="B201" s="42" t="s">
        <v>802</v>
      </c>
      <c r="C201" s="43"/>
      <c r="D201" s="44">
        <f>C$1</f>
        <v>0</v>
      </c>
      <c r="E201" s="45" t="s">
        <v>156</v>
      </c>
      <c r="F201" s="46">
        <f t="shared" si="12"/>
        <v>0</v>
      </c>
      <c r="G201" s="47">
        <v>0</v>
      </c>
      <c r="H201" s="39"/>
      <c r="I201" s="40" t="s">
        <v>157</v>
      </c>
    </row>
    <row r="202" spans="1:9" s="40" customFormat="1" x14ac:dyDescent="0.2">
      <c r="A202" s="41" t="s">
        <v>803</v>
      </c>
      <c r="B202" s="42" t="s">
        <v>804</v>
      </c>
      <c r="C202" s="43"/>
      <c r="D202" s="44">
        <f>C$1</f>
        <v>0</v>
      </c>
      <c r="E202" s="45" t="s">
        <v>156</v>
      </c>
      <c r="F202" s="46">
        <f t="shared" si="12"/>
        <v>0</v>
      </c>
      <c r="G202" s="47">
        <v>0</v>
      </c>
      <c r="H202" s="39"/>
      <c r="I202" s="40" t="s">
        <v>157</v>
      </c>
    </row>
    <row r="203" spans="1:9" s="40" customFormat="1" x14ac:dyDescent="0.2">
      <c r="A203" s="41" t="s">
        <v>805</v>
      </c>
      <c r="B203" s="42" t="s">
        <v>806</v>
      </c>
      <c r="C203" s="43"/>
      <c r="D203" s="44"/>
      <c r="E203" s="45" t="s">
        <v>807</v>
      </c>
      <c r="F203" s="46">
        <f t="shared" si="12"/>
        <v>0</v>
      </c>
      <c r="G203" s="47">
        <v>0</v>
      </c>
      <c r="H203" s="39"/>
      <c r="I203" s="40" t="s">
        <v>808</v>
      </c>
    </row>
    <row r="204" spans="1:9" s="40" customFormat="1" x14ac:dyDescent="0.2">
      <c r="A204" s="41" t="s">
        <v>809</v>
      </c>
      <c r="B204" s="42" t="s">
        <v>810</v>
      </c>
      <c r="C204" s="43"/>
      <c r="D204" s="44"/>
      <c r="E204" s="45" t="s">
        <v>811</v>
      </c>
      <c r="F204" s="46">
        <f t="shared" si="12"/>
        <v>0</v>
      </c>
      <c r="G204" s="47">
        <v>0</v>
      </c>
      <c r="H204" s="39"/>
      <c r="I204" s="40" t="s">
        <v>812</v>
      </c>
    </row>
    <row r="205" spans="1:9" s="40" customFormat="1" x14ac:dyDescent="0.2">
      <c r="A205" s="41" t="s">
        <v>813</v>
      </c>
      <c r="B205" s="42" t="s">
        <v>814</v>
      </c>
      <c r="C205" s="43"/>
      <c r="D205" s="44">
        <f>C$1</f>
        <v>0</v>
      </c>
      <c r="E205" s="45" t="s">
        <v>156</v>
      </c>
      <c r="F205" s="46">
        <f t="shared" si="12"/>
        <v>0</v>
      </c>
      <c r="G205" s="47">
        <v>0</v>
      </c>
      <c r="H205" s="39"/>
      <c r="I205" s="40" t="s">
        <v>157</v>
      </c>
    </row>
    <row r="206" spans="1:9" s="40" customFormat="1" x14ac:dyDescent="0.2">
      <c r="A206" s="41" t="s">
        <v>815</v>
      </c>
      <c r="B206" s="42" t="s">
        <v>816</v>
      </c>
      <c r="C206" s="43"/>
      <c r="D206" s="44"/>
      <c r="E206" s="45" t="s">
        <v>817</v>
      </c>
      <c r="F206" s="46">
        <f t="shared" si="12"/>
        <v>0</v>
      </c>
      <c r="G206" s="47">
        <v>0</v>
      </c>
      <c r="H206" s="39"/>
      <c r="I206" s="40" t="s">
        <v>818</v>
      </c>
    </row>
    <row r="207" spans="1:9" s="40" customFormat="1" x14ac:dyDescent="0.2">
      <c r="A207" s="41" t="s">
        <v>819</v>
      </c>
      <c r="B207" s="42" t="s">
        <v>820</v>
      </c>
      <c r="C207" s="43"/>
      <c r="D207" s="44">
        <f>C$1</f>
        <v>0</v>
      </c>
      <c r="E207" s="45" t="s">
        <v>156</v>
      </c>
      <c r="F207" s="46">
        <f t="shared" si="12"/>
        <v>0</v>
      </c>
      <c r="G207" s="47">
        <v>0</v>
      </c>
      <c r="H207" s="39"/>
      <c r="I207" s="40" t="s">
        <v>157</v>
      </c>
    </row>
    <row r="208" spans="1:9" s="40" customFormat="1" ht="13.5" thickBot="1" x14ac:dyDescent="0.25">
      <c r="A208" s="69"/>
      <c r="B208" s="42"/>
      <c r="C208" s="43"/>
      <c r="D208" s="44"/>
      <c r="E208" s="45"/>
      <c r="F208" s="46"/>
      <c r="G208" s="47"/>
      <c r="H208" s="39"/>
    </row>
    <row r="209" spans="1:9" s="40" customFormat="1" ht="13.5" thickBot="1" x14ac:dyDescent="0.25">
      <c r="A209" s="49"/>
      <c r="B209" s="50"/>
      <c r="C209" s="51" t="str">
        <f>"SUBTOTAL "&amp;B175</f>
        <v>SUBTOTAL SPECIALTIES:</v>
      </c>
      <c r="D209" s="52"/>
      <c r="E209" s="53"/>
      <c r="F209" s="54"/>
      <c r="G209" s="55">
        <f ca="1">SUM(OFFSET(G174,1,0):OFFSET(G209,-1,0))</f>
        <v>20000</v>
      </c>
      <c r="H209" s="39"/>
    </row>
    <row r="210" spans="1:9" s="40" customFormat="1" x14ac:dyDescent="0.2">
      <c r="A210" s="32" t="s">
        <v>821</v>
      </c>
      <c r="B210" s="33" t="s">
        <v>822</v>
      </c>
      <c r="C210" s="59"/>
      <c r="D210" s="35"/>
      <c r="E210" s="36"/>
      <c r="F210" s="37"/>
      <c r="G210" s="38"/>
      <c r="H210" s="39"/>
    </row>
    <row r="211" spans="1:9" s="40" customFormat="1" x14ac:dyDescent="0.2">
      <c r="A211" s="41" t="s">
        <v>823</v>
      </c>
      <c r="B211" s="42" t="s">
        <v>824</v>
      </c>
      <c r="C211" s="43"/>
      <c r="D211" s="44">
        <f>C$1</f>
        <v>0</v>
      </c>
      <c r="E211" s="45" t="s">
        <v>156</v>
      </c>
      <c r="F211" s="46">
        <f t="shared" ref="F211:F232" si="13">IF(D211&lt;=0,0,G211/D211)</f>
        <v>0</v>
      </c>
      <c r="G211" s="47">
        <v>0</v>
      </c>
      <c r="H211" s="39"/>
      <c r="I211" s="40" t="s">
        <v>157</v>
      </c>
    </row>
    <row r="212" spans="1:9" s="40" customFormat="1" x14ac:dyDescent="0.2">
      <c r="A212" s="41" t="s">
        <v>825</v>
      </c>
      <c r="B212" s="42" t="s">
        <v>826</v>
      </c>
      <c r="C212" s="43"/>
      <c r="D212" s="44">
        <f>C$1</f>
        <v>0</v>
      </c>
      <c r="E212" s="45" t="s">
        <v>156</v>
      </c>
      <c r="F212" s="46">
        <f t="shared" si="13"/>
        <v>0</v>
      </c>
      <c r="G212" s="47">
        <v>0</v>
      </c>
      <c r="H212" s="39"/>
      <c r="I212" s="40" t="s">
        <v>157</v>
      </c>
    </row>
    <row r="213" spans="1:9" s="40" customFormat="1" x14ac:dyDescent="0.2">
      <c r="A213" s="41" t="s">
        <v>827</v>
      </c>
      <c r="B213" s="42" t="s">
        <v>828</v>
      </c>
      <c r="C213" s="43"/>
      <c r="D213" s="44">
        <f>C$1</f>
        <v>0</v>
      </c>
      <c r="E213" s="45" t="s">
        <v>156</v>
      </c>
      <c r="F213" s="46">
        <f t="shared" si="13"/>
        <v>0</v>
      </c>
      <c r="G213" s="47">
        <v>0</v>
      </c>
      <c r="H213" s="39"/>
      <c r="I213" s="40" t="s">
        <v>157</v>
      </c>
    </row>
    <row r="214" spans="1:9" s="40" customFormat="1" x14ac:dyDescent="0.2">
      <c r="A214" s="41" t="s">
        <v>829</v>
      </c>
      <c r="B214" s="42" t="s">
        <v>830</v>
      </c>
      <c r="C214" s="43"/>
      <c r="D214" s="44">
        <f>C$1</f>
        <v>0</v>
      </c>
      <c r="E214" s="45" t="s">
        <v>156</v>
      </c>
      <c r="F214" s="46">
        <f t="shared" si="13"/>
        <v>0</v>
      </c>
      <c r="G214" s="47">
        <v>0</v>
      </c>
      <c r="H214" s="39"/>
      <c r="I214" s="40" t="s">
        <v>157</v>
      </c>
    </row>
    <row r="215" spans="1:9" s="40" customFormat="1" x14ac:dyDescent="0.2">
      <c r="A215" s="41" t="s">
        <v>831</v>
      </c>
      <c r="B215" s="42" t="s">
        <v>832</v>
      </c>
      <c r="C215" s="43"/>
      <c r="D215" s="44"/>
      <c r="E215" s="45" t="s">
        <v>833</v>
      </c>
      <c r="F215" s="46">
        <f t="shared" si="13"/>
        <v>0</v>
      </c>
      <c r="G215" s="47">
        <v>0</v>
      </c>
      <c r="H215" s="39"/>
      <c r="I215" s="40" t="s">
        <v>834</v>
      </c>
    </row>
    <row r="216" spans="1:9" s="40" customFormat="1" x14ac:dyDescent="0.2">
      <c r="A216" s="41" t="s">
        <v>835</v>
      </c>
      <c r="B216" s="42" t="s">
        <v>836</v>
      </c>
      <c r="C216" s="43"/>
      <c r="D216" s="44">
        <f t="shared" ref="D216:D221" si="14">C$1</f>
        <v>0</v>
      </c>
      <c r="E216" s="45" t="s">
        <v>156</v>
      </c>
      <c r="F216" s="46">
        <f t="shared" si="13"/>
        <v>0</v>
      </c>
      <c r="G216" s="47">
        <v>0</v>
      </c>
      <c r="H216" s="39"/>
      <c r="I216" s="40" t="s">
        <v>157</v>
      </c>
    </row>
    <row r="217" spans="1:9" s="40" customFormat="1" x14ac:dyDescent="0.2">
      <c r="A217" s="41" t="s">
        <v>837</v>
      </c>
      <c r="B217" s="42" t="s">
        <v>838</v>
      </c>
      <c r="C217" s="43"/>
      <c r="D217" s="44">
        <f t="shared" si="14"/>
        <v>0</v>
      </c>
      <c r="E217" s="45" t="s">
        <v>156</v>
      </c>
      <c r="F217" s="46">
        <f t="shared" si="13"/>
        <v>0</v>
      </c>
      <c r="G217" s="47">
        <v>0</v>
      </c>
      <c r="H217" s="39"/>
      <c r="I217" s="40" t="s">
        <v>157</v>
      </c>
    </row>
    <row r="218" spans="1:9" s="40" customFormat="1" x14ac:dyDescent="0.2">
      <c r="A218" s="41" t="s">
        <v>839</v>
      </c>
      <c r="B218" s="42" t="s">
        <v>840</v>
      </c>
      <c r="C218" s="43"/>
      <c r="D218" s="44">
        <f t="shared" si="14"/>
        <v>0</v>
      </c>
      <c r="E218" s="45" t="s">
        <v>156</v>
      </c>
      <c r="F218" s="46">
        <f t="shared" si="13"/>
        <v>0</v>
      </c>
      <c r="G218" s="47">
        <v>19000</v>
      </c>
      <c r="H218" s="39"/>
      <c r="I218" s="40" t="s">
        <v>157</v>
      </c>
    </row>
    <row r="219" spans="1:9" s="40" customFormat="1" x14ac:dyDescent="0.2">
      <c r="A219" s="41" t="s">
        <v>841</v>
      </c>
      <c r="B219" s="42" t="s">
        <v>842</v>
      </c>
      <c r="C219" s="43"/>
      <c r="D219" s="44">
        <f t="shared" si="14"/>
        <v>0</v>
      </c>
      <c r="E219" s="45" t="s">
        <v>156</v>
      </c>
      <c r="F219" s="46">
        <f t="shared" si="13"/>
        <v>0</v>
      </c>
      <c r="G219" s="47">
        <v>0</v>
      </c>
      <c r="H219" s="39"/>
      <c r="I219" s="40" t="s">
        <v>157</v>
      </c>
    </row>
    <row r="220" spans="1:9" s="40" customFormat="1" x14ac:dyDescent="0.2">
      <c r="A220" s="41" t="s">
        <v>843</v>
      </c>
      <c r="B220" s="42" t="s">
        <v>844</v>
      </c>
      <c r="C220" s="43"/>
      <c r="D220" s="44">
        <f t="shared" si="14"/>
        <v>0</v>
      </c>
      <c r="E220" s="45" t="s">
        <v>156</v>
      </c>
      <c r="F220" s="46">
        <f t="shared" si="13"/>
        <v>0</v>
      </c>
      <c r="G220" s="47">
        <v>0</v>
      </c>
      <c r="H220" s="39"/>
      <c r="I220" s="40" t="s">
        <v>157</v>
      </c>
    </row>
    <row r="221" spans="1:9" s="40" customFormat="1" x14ac:dyDescent="0.2">
      <c r="A221" s="41" t="s">
        <v>845</v>
      </c>
      <c r="B221" s="42" t="s">
        <v>846</v>
      </c>
      <c r="C221" s="43"/>
      <c r="D221" s="44">
        <f t="shared" si="14"/>
        <v>0</v>
      </c>
      <c r="E221" s="45" t="s">
        <v>156</v>
      </c>
      <c r="F221" s="46">
        <f t="shared" si="13"/>
        <v>0</v>
      </c>
      <c r="G221" s="47">
        <v>0</v>
      </c>
      <c r="H221" s="39"/>
      <c r="I221" s="40" t="s">
        <v>157</v>
      </c>
    </row>
    <row r="222" spans="1:9" s="40" customFormat="1" x14ac:dyDescent="0.2">
      <c r="A222" s="41" t="s">
        <v>847</v>
      </c>
      <c r="B222" s="42" t="s">
        <v>848</v>
      </c>
      <c r="C222" s="43"/>
      <c r="D222" s="44"/>
      <c r="E222" s="45" t="s">
        <v>849</v>
      </c>
      <c r="F222" s="46">
        <f t="shared" si="13"/>
        <v>0</v>
      </c>
      <c r="G222" s="47">
        <v>0</v>
      </c>
      <c r="H222" s="39"/>
      <c r="I222" s="40" t="s">
        <v>850</v>
      </c>
    </row>
    <row r="223" spans="1:9" s="40" customFormat="1" x14ac:dyDescent="0.2">
      <c r="A223" s="41" t="s">
        <v>851</v>
      </c>
      <c r="B223" s="42" t="s">
        <v>852</v>
      </c>
      <c r="C223" s="43"/>
      <c r="D223" s="44"/>
      <c r="E223" s="45" t="s">
        <v>853</v>
      </c>
      <c r="F223" s="46">
        <f t="shared" si="13"/>
        <v>0</v>
      </c>
      <c r="G223" s="47">
        <v>0</v>
      </c>
      <c r="H223" s="39"/>
      <c r="I223" s="40" t="s">
        <v>854</v>
      </c>
    </row>
    <row r="224" spans="1:9" s="40" customFormat="1" x14ac:dyDescent="0.2">
      <c r="A224" s="41" t="s">
        <v>855</v>
      </c>
      <c r="B224" s="42" t="s">
        <v>856</v>
      </c>
      <c r="C224" s="43"/>
      <c r="D224" s="44">
        <f t="shared" ref="D224:D232" si="15">C$1</f>
        <v>0</v>
      </c>
      <c r="E224" s="45" t="s">
        <v>156</v>
      </c>
      <c r="F224" s="46">
        <f t="shared" si="13"/>
        <v>0</v>
      </c>
      <c r="G224" s="47">
        <v>0</v>
      </c>
      <c r="H224" s="39"/>
      <c r="I224" s="40" t="s">
        <v>157</v>
      </c>
    </row>
    <row r="225" spans="1:9" s="40" customFormat="1" x14ac:dyDescent="0.2">
      <c r="A225" s="41" t="s">
        <v>857</v>
      </c>
      <c r="B225" s="42" t="s">
        <v>858</v>
      </c>
      <c r="C225" s="43"/>
      <c r="D225" s="44">
        <f t="shared" si="15"/>
        <v>0</v>
      </c>
      <c r="E225" s="45" t="s">
        <v>156</v>
      </c>
      <c r="F225" s="46">
        <f t="shared" si="13"/>
        <v>0</v>
      </c>
      <c r="G225" s="47">
        <v>0</v>
      </c>
      <c r="H225" s="39"/>
      <c r="I225" s="40" t="s">
        <v>157</v>
      </c>
    </row>
    <row r="226" spans="1:9" s="40" customFormat="1" x14ac:dyDescent="0.2">
      <c r="A226" s="41" t="s">
        <v>859</v>
      </c>
      <c r="B226" s="42" t="s">
        <v>860</v>
      </c>
      <c r="C226" s="43"/>
      <c r="D226" s="44">
        <f t="shared" si="15"/>
        <v>0</v>
      </c>
      <c r="E226" s="45" t="s">
        <v>156</v>
      </c>
      <c r="F226" s="46">
        <f t="shared" si="13"/>
        <v>0</v>
      </c>
      <c r="G226" s="47">
        <v>0</v>
      </c>
      <c r="H226" s="39"/>
      <c r="I226" s="40" t="s">
        <v>157</v>
      </c>
    </row>
    <row r="227" spans="1:9" s="40" customFormat="1" x14ac:dyDescent="0.2">
      <c r="A227" s="41" t="s">
        <v>861</v>
      </c>
      <c r="B227" s="42" t="s">
        <v>862</v>
      </c>
      <c r="C227" s="43"/>
      <c r="D227" s="44">
        <f t="shared" si="15"/>
        <v>0</v>
      </c>
      <c r="E227" s="45" t="s">
        <v>156</v>
      </c>
      <c r="F227" s="46">
        <f t="shared" si="13"/>
        <v>0</v>
      </c>
      <c r="G227" s="47">
        <v>0</v>
      </c>
      <c r="H227" s="39"/>
      <c r="I227" s="40" t="s">
        <v>157</v>
      </c>
    </row>
    <row r="228" spans="1:9" s="40" customFormat="1" x14ac:dyDescent="0.2">
      <c r="A228" s="41" t="s">
        <v>863</v>
      </c>
      <c r="B228" s="42" t="s">
        <v>864</v>
      </c>
      <c r="C228" s="43"/>
      <c r="D228" s="44">
        <f t="shared" si="15"/>
        <v>0</v>
      </c>
      <c r="E228" s="45" t="s">
        <v>156</v>
      </c>
      <c r="F228" s="46">
        <f t="shared" si="13"/>
        <v>0</v>
      </c>
      <c r="G228" s="47">
        <v>0</v>
      </c>
      <c r="H228" s="39"/>
      <c r="I228" s="40" t="s">
        <v>157</v>
      </c>
    </row>
    <row r="229" spans="1:9" s="40" customFormat="1" x14ac:dyDescent="0.2">
      <c r="A229" s="41" t="s">
        <v>865</v>
      </c>
      <c r="B229" s="42" t="s">
        <v>866</v>
      </c>
      <c r="C229" s="43"/>
      <c r="D229" s="44">
        <f t="shared" si="15"/>
        <v>0</v>
      </c>
      <c r="E229" s="45" t="s">
        <v>156</v>
      </c>
      <c r="F229" s="46">
        <f t="shared" si="13"/>
        <v>0</v>
      </c>
      <c r="G229" s="47">
        <v>0</v>
      </c>
      <c r="H229" s="39"/>
      <c r="I229" s="40" t="s">
        <v>157</v>
      </c>
    </row>
    <row r="230" spans="1:9" s="40" customFormat="1" x14ac:dyDescent="0.2">
      <c r="A230" s="41" t="s">
        <v>867</v>
      </c>
      <c r="B230" s="42" t="s">
        <v>868</v>
      </c>
      <c r="C230" s="43"/>
      <c r="D230" s="44">
        <f t="shared" si="15"/>
        <v>0</v>
      </c>
      <c r="E230" s="45" t="s">
        <v>156</v>
      </c>
      <c r="F230" s="46">
        <f t="shared" si="13"/>
        <v>0</v>
      </c>
      <c r="G230" s="47">
        <v>0</v>
      </c>
      <c r="H230" s="39"/>
      <c r="I230" s="40" t="s">
        <v>157</v>
      </c>
    </row>
    <row r="231" spans="1:9" s="40" customFormat="1" x14ac:dyDescent="0.2">
      <c r="A231" s="41" t="s">
        <v>869</v>
      </c>
      <c r="B231" s="42" t="s">
        <v>870</v>
      </c>
      <c r="C231" s="43"/>
      <c r="D231" s="44">
        <f t="shared" si="15"/>
        <v>0</v>
      </c>
      <c r="E231" s="45" t="s">
        <v>156</v>
      </c>
      <c r="F231" s="46">
        <f t="shared" si="13"/>
        <v>0</v>
      </c>
      <c r="G231" s="47">
        <v>0</v>
      </c>
      <c r="H231" s="39"/>
      <c r="I231" s="40" t="s">
        <v>157</v>
      </c>
    </row>
    <row r="232" spans="1:9" s="40" customFormat="1" x14ac:dyDescent="0.2">
      <c r="A232" s="41" t="s">
        <v>871</v>
      </c>
      <c r="B232" s="42" t="s">
        <v>872</v>
      </c>
      <c r="C232" s="43"/>
      <c r="D232" s="44">
        <f t="shared" si="15"/>
        <v>0</v>
      </c>
      <c r="E232" s="45" t="s">
        <v>156</v>
      </c>
      <c r="F232" s="46">
        <f t="shared" si="13"/>
        <v>0</v>
      </c>
      <c r="G232" s="47">
        <v>0</v>
      </c>
      <c r="H232" s="39"/>
      <c r="I232" s="40" t="s">
        <v>157</v>
      </c>
    </row>
    <row r="233" spans="1:9" s="40" customFormat="1" ht="13.5" thickBot="1" x14ac:dyDescent="0.25">
      <c r="A233" s="69"/>
      <c r="B233" s="42"/>
      <c r="C233" s="43"/>
      <c r="D233" s="44"/>
      <c r="E233" s="45"/>
      <c r="F233" s="46"/>
      <c r="G233" s="47"/>
      <c r="H233" s="39"/>
    </row>
    <row r="234" spans="1:9" s="40" customFormat="1" ht="13.5" thickBot="1" x14ac:dyDescent="0.25">
      <c r="A234" s="49"/>
      <c r="B234" s="50"/>
      <c r="C234" s="51" t="str">
        <f>"SUBTOTAL "&amp;B210</f>
        <v>SUBTOTAL EQUIPMENT:</v>
      </c>
      <c r="D234" s="52"/>
      <c r="E234" s="53"/>
      <c r="F234" s="54"/>
      <c r="G234" s="55">
        <f ca="1">SUM(OFFSET(G209,1,0):OFFSET(G234,-1,0))</f>
        <v>19000</v>
      </c>
      <c r="H234" s="39"/>
    </row>
    <row r="235" spans="1:9" s="40" customFormat="1" x14ac:dyDescent="0.2">
      <c r="A235" s="32" t="s">
        <v>873</v>
      </c>
      <c r="B235" s="33" t="s">
        <v>874</v>
      </c>
      <c r="C235" s="59"/>
      <c r="D235" s="35"/>
      <c r="E235" s="36"/>
      <c r="F235" s="37"/>
      <c r="G235" s="38"/>
      <c r="H235" s="39"/>
    </row>
    <row r="236" spans="1:9" s="40" customFormat="1" x14ac:dyDescent="0.2">
      <c r="A236" s="41" t="s">
        <v>875</v>
      </c>
      <c r="B236" s="42" t="s">
        <v>876</v>
      </c>
      <c r="C236" s="43"/>
      <c r="D236" s="44">
        <f>C$1</f>
        <v>0</v>
      </c>
      <c r="E236" s="45" t="s">
        <v>156</v>
      </c>
      <c r="F236" s="46">
        <f t="shared" ref="F236:F255" si="16">IF(D236&lt;=0,0,G236/D236)</f>
        <v>0</v>
      </c>
      <c r="G236" s="47">
        <v>0</v>
      </c>
      <c r="H236" s="39"/>
      <c r="I236" s="40" t="s">
        <v>157</v>
      </c>
    </row>
    <row r="237" spans="1:9" s="40" customFormat="1" x14ac:dyDescent="0.2">
      <c r="A237" s="41" t="s">
        <v>877</v>
      </c>
      <c r="B237" s="42" t="s">
        <v>878</v>
      </c>
      <c r="C237" s="43"/>
      <c r="D237" s="44"/>
      <c r="E237" s="45" t="s">
        <v>879</v>
      </c>
      <c r="F237" s="46">
        <f t="shared" si="16"/>
        <v>0</v>
      </c>
      <c r="G237" s="47">
        <v>0</v>
      </c>
      <c r="H237" s="39"/>
      <c r="I237" s="40" t="s">
        <v>880</v>
      </c>
    </row>
    <row r="238" spans="1:9" s="40" customFormat="1" x14ac:dyDescent="0.2">
      <c r="A238" s="41" t="s">
        <v>881</v>
      </c>
      <c r="B238" s="42" t="s">
        <v>882</v>
      </c>
      <c r="C238" s="43"/>
      <c r="D238" s="44"/>
      <c r="E238" s="45" t="s">
        <v>883</v>
      </c>
      <c r="F238" s="46">
        <f t="shared" si="16"/>
        <v>0</v>
      </c>
      <c r="G238" s="47">
        <v>0</v>
      </c>
      <c r="H238" s="39"/>
      <c r="I238" s="40" t="s">
        <v>884</v>
      </c>
    </row>
    <row r="239" spans="1:9" s="40" customFormat="1" x14ac:dyDescent="0.2">
      <c r="A239" s="41" t="s">
        <v>885</v>
      </c>
      <c r="B239" s="42" t="s">
        <v>886</v>
      </c>
      <c r="C239" s="43"/>
      <c r="D239" s="44"/>
      <c r="E239" s="45" t="s">
        <v>887</v>
      </c>
      <c r="F239" s="46">
        <f t="shared" si="16"/>
        <v>0</v>
      </c>
      <c r="G239" s="47">
        <v>0</v>
      </c>
      <c r="H239" s="39"/>
      <c r="I239" s="40" t="s">
        <v>888</v>
      </c>
    </row>
    <row r="240" spans="1:9" s="40" customFormat="1" x14ac:dyDescent="0.2">
      <c r="A240" s="41" t="s">
        <v>889</v>
      </c>
      <c r="B240" s="42" t="s">
        <v>890</v>
      </c>
      <c r="C240" s="43"/>
      <c r="D240" s="44"/>
      <c r="E240" s="45" t="s">
        <v>891</v>
      </c>
      <c r="F240" s="46">
        <f t="shared" si="16"/>
        <v>0</v>
      </c>
      <c r="G240" s="47">
        <v>0</v>
      </c>
      <c r="H240" s="39"/>
      <c r="I240" s="40" t="s">
        <v>892</v>
      </c>
    </row>
    <row r="241" spans="1:9" s="40" customFormat="1" x14ac:dyDescent="0.2">
      <c r="A241" s="41" t="s">
        <v>893</v>
      </c>
      <c r="B241" s="42" t="s">
        <v>894</v>
      </c>
      <c r="C241" s="43"/>
      <c r="D241" s="44"/>
      <c r="E241" s="45" t="s">
        <v>895</v>
      </c>
      <c r="F241" s="46">
        <f t="shared" si="16"/>
        <v>0</v>
      </c>
      <c r="G241" s="47">
        <v>0</v>
      </c>
      <c r="H241" s="39"/>
      <c r="I241" s="40" t="s">
        <v>896</v>
      </c>
    </row>
    <row r="242" spans="1:9" s="40" customFormat="1" x14ac:dyDescent="0.2">
      <c r="A242" s="41" t="s">
        <v>897</v>
      </c>
      <c r="B242" s="42" t="s">
        <v>898</v>
      </c>
      <c r="C242" s="43"/>
      <c r="D242" s="44">
        <f>C$1</f>
        <v>0</v>
      </c>
      <c r="E242" s="45" t="s">
        <v>156</v>
      </c>
      <c r="F242" s="46">
        <f t="shared" si="16"/>
        <v>0</v>
      </c>
      <c r="G242" s="47">
        <v>23000</v>
      </c>
      <c r="H242" s="39"/>
      <c r="I242" s="40" t="s">
        <v>157</v>
      </c>
    </row>
    <row r="243" spans="1:9" s="40" customFormat="1" x14ac:dyDescent="0.2">
      <c r="A243" s="41" t="s">
        <v>899</v>
      </c>
      <c r="B243" s="42" t="s">
        <v>900</v>
      </c>
      <c r="C243" s="43"/>
      <c r="D243" s="44"/>
      <c r="E243" s="45" t="s">
        <v>901</v>
      </c>
      <c r="F243" s="46">
        <f t="shared" si="16"/>
        <v>0</v>
      </c>
      <c r="G243" s="47">
        <v>0</v>
      </c>
      <c r="H243" s="39"/>
      <c r="I243" s="40" t="s">
        <v>902</v>
      </c>
    </row>
    <row r="244" spans="1:9" s="40" customFormat="1" x14ac:dyDescent="0.2">
      <c r="A244" s="41" t="s">
        <v>903</v>
      </c>
      <c r="B244" s="42" t="s">
        <v>904</v>
      </c>
      <c r="C244" s="43"/>
      <c r="D244" s="44"/>
      <c r="E244" s="45" t="s">
        <v>905</v>
      </c>
      <c r="F244" s="46">
        <f t="shared" si="16"/>
        <v>0</v>
      </c>
      <c r="G244" s="47">
        <v>0</v>
      </c>
      <c r="H244" s="39"/>
      <c r="I244" s="40" t="s">
        <v>906</v>
      </c>
    </row>
    <row r="245" spans="1:9" s="40" customFormat="1" x14ac:dyDescent="0.2">
      <c r="A245" s="41" t="s">
        <v>907</v>
      </c>
      <c r="B245" s="42" t="s">
        <v>908</v>
      </c>
      <c r="C245" s="43"/>
      <c r="D245" s="44"/>
      <c r="E245" s="45" t="s">
        <v>909</v>
      </c>
      <c r="F245" s="46">
        <f t="shared" si="16"/>
        <v>0</v>
      </c>
      <c r="G245" s="47">
        <v>0</v>
      </c>
      <c r="H245" s="39"/>
      <c r="I245" s="40" t="s">
        <v>910</v>
      </c>
    </row>
    <row r="246" spans="1:9" s="40" customFormat="1" x14ac:dyDescent="0.2">
      <c r="A246" s="41" t="s">
        <v>911</v>
      </c>
      <c r="B246" s="42" t="s">
        <v>912</v>
      </c>
      <c r="C246" s="43"/>
      <c r="D246" s="44"/>
      <c r="E246" s="45" t="s">
        <v>913</v>
      </c>
      <c r="F246" s="46">
        <f t="shared" si="16"/>
        <v>0</v>
      </c>
      <c r="G246" s="47">
        <v>0</v>
      </c>
      <c r="H246" s="39"/>
      <c r="I246" s="40" t="s">
        <v>914</v>
      </c>
    </row>
    <row r="247" spans="1:9" s="40" customFormat="1" x14ac:dyDescent="0.2">
      <c r="A247" s="41" t="s">
        <v>915</v>
      </c>
      <c r="B247" s="42" t="s">
        <v>916</v>
      </c>
      <c r="C247" s="43"/>
      <c r="D247" s="44"/>
      <c r="E247" s="45" t="s">
        <v>917</v>
      </c>
      <c r="F247" s="46">
        <f t="shared" si="16"/>
        <v>0</v>
      </c>
      <c r="G247" s="47">
        <v>0</v>
      </c>
      <c r="H247" s="39"/>
      <c r="I247" s="40" t="s">
        <v>918</v>
      </c>
    </row>
    <row r="248" spans="1:9" s="40" customFormat="1" x14ac:dyDescent="0.2">
      <c r="A248" s="41" t="s">
        <v>919</v>
      </c>
      <c r="B248" s="42" t="s">
        <v>920</v>
      </c>
      <c r="C248" s="43"/>
      <c r="D248" s="44">
        <f>C$1</f>
        <v>0</v>
      </c>
      <c r="E248" s="45" t="s">
        <v>156</v>
      </c>
      <c r="F248" s="46">
        <f t="shared" si="16"/>
        <v>0</v>
      </c>
      <c r="G248" s="47">
        <v>0</v>
      </c>
      <c r="H248" s="39"/>
      <c r="I248" s="40" t="s">
        <v>157</v>
      </c>
    </row>
    <row r="249" spans="1:9" s="40" customFormat="1" x14ac:dyDescent="0.2">
      <c r="A249" s="41" t="s">
        <v>921</v>
      </c>
      <c r="B249" s="42" t="s">
        <v>922</v>
      </c>
      <c r="C249" s="43"/>
      <c r="D249" s="44"/>
      <c r="E249" s="45" t="s">
        <v>263</v>
      </c>
      <c r="F249" s="46">
        <f t="shared" si="16"/>
        <v>0</v>
      </c>
      <c r="G249" s="47">
        <v>0</v>
      </c>
      <c r="H249" s="39"/>
      <c r="I249" s="40" t="s">
        <v>923</v>
      </c>
    </row>
    <row r="250" spans="1:9" s="40" customFormat="1" x14ac:dyDescent="0.2">
      <c r="A250" s="41" t="s">
        <v>924</v>
      </c>
      <c r="B250" s="42" t="s">
        <v>925</v>
      </c>
      <c r="C250" s="43"/>
      <c r="D250" s="44">
        <f>C$1</f>
        <v>0</v>
      </c>
      <c r="E250" s="45" t="s">
        <v>156</v>
      </c>
      <c r="F250" s="46">
        <f t="shared" si="16"/>
        <v>0</v>
      </c>
      <c r="G250" s="47">
        <v>0</v>
      </c>
      <c r="H250" s="39"/>
      <c r="I250" s="40" t="s">
        <v>157</v>
      </c>
    </row>
    <row r="251" spans="1:9" s="40" customFormat="1" x14ac:dyDescent="0.2">
      <c r="A251" s="41" t="s">
        <v>926</v>
      </c>
      <c r="B251" s="42" t="s">
        <v>927</v>
      </c>
      <c r="C251" s="43"/>
      <c r="D251" s="44"/>
      <c r="E251" s="45" t="s">
        <v>928</v>
      </c>
      <c r="F251" s="46">
        <f t="shared" si="16"/>
        <v>0</v>
      </c>
      <c r="G251" s="47">
        <v>0</v>
      </c>
      <c r="H251" s="39"/>
      <c r="I251" s="40" t="s">
        <v>929</v>
      </c>
    </row>
    <row r="252" spans="1:9" s="40" customFormat="1" x14ac:dyDescent="0.2">
      <c r="A252" s="41" t="s">
        <v>930</v>
      </c>
      <c r="B252" s="42" t="s">
        <v>931</v>
      </c>
      <c r="C252" s="43"/>
      <c r="D252" s="44"/>
      <c r="E252" s="45" t="s">
        <v>928</v>
      </c>
      <c r="F252" s="46">
        <f t="shared" si="16"/>
        <v>0</v>
      </c>
      <c r="G252" s="47">
        <v>0</v>
      </c>
      <c r="H252" s="39"/>
      <c r="I252" s="40" t="s">
        <v>929</v>
      </c>
    </row>
    <row r="253" spans="1:9" s="40" customFormat="1" x14ac:dyDescent="0.2">
      <c r="A253" s="41" t="s">
        <v>932</v>
      </c>
      <c r="B253" s="42" t="s">
        <v>933</v>
      </c>
      <c r="C253" s="43"/>
      <c r="D253" s="44"/>
      <c r="E253" s="45" t="s">
        <v>928</v>
      </c>
      <c r="F253" s="46">
        <f t="shared" si="16"/>
        <v>0</v>
      </c>
      <c r="G253" s="47">
        <v>0</v>
      </c>
      <c r="H253" s="39"/>
      <c r="I253" s="40" t="s">
        <v>929</v>
      </c>
    </row>
    <row r="254" spans="1:9" s="40" customFormat="1" x14ac:dyDescent="0.2">
      <c r="A254" s="41" t="s">
        <v>934</v>
      </c>
      <c r="B254" s="42" t="s">
        <v>935</v>
      </c>
      <c r="C254" s="43"/>
      <c r="D254" s="44"/>
      <c r="E254" s="45" t="s">
        <v>936</v>
      </c>
      <c r="F254" s="46">
        <f t="shared" si="16"/>
        <v>0</v>
      </c>
      <c r="G254" s="47">
        <v>0</v>
      </c>
      <c r="H254" s="39"/>
      <c r="I254" s="40" t="s">
        <v>937</v>
      </c>
    </row>
    <row r="255" spans="1:9" s="40" customFormat="1" x14ac:dyDescent="0.2">
      <c r="A255" s="41" t="s">
        <v>938</v>
      </c>
      <c r="B255" s="42" t="s">
        <v>939</v>
      </c>
      <c r="C255" s="43"/>
      <c r="D255" s="44">
        <f>C$1</f>
        <v>0</v>
      </c>
      <c r="E255" s="45" t="s">
        <v>156</v>
      </c>
      <c r="F255" s="46">
        <f t="shared" si="16"/>
        <v>0</v>
      </c>
      <c r="G255" s="47">
        <v>0</v>
      </c>
      <c r="H255" s="39"/>
      <c r="I255" s="40" t="s">
        <v>157</v>
      </c>
    </row>
    <row r="256" spans="1:9" s="40" customFormat="1" ht="13.5" thickBot="1" x14ac:dyDescent="0.25">
      <c r="A256" s="69"/>
      <c r="B256" s="42"/>
      <c r="C256" s="43"/>
      <c r="D256" s="44"/>
      <c r="E256" s="45"/>
      <c r="F256" s="46"/>
      <c r="G256" s="47"/>
      <c r="H256" s="39"/>
    </row>
    <row r="257" spans="1:9" s="40" customFormat="1" ht="13.5" thickBot="1" x14ac:dyDescent="0.25">
      <c r="A257" s="49"/>
      <c r="B257" s="50"/>
      <c r="C257" s="51" t="str">
        <f>"SUBTOTAL "&amp;B235</f>
        <v>SUBTOTAL FURNISHINGS:</v>
      </c>
      <c r="D257" s="52"/>
      <c r="E257" s="53"/>
      <c r="F257" s="54"/>
      <c r="G257" s="55">
        <f ca="1">SUM(OFFSET(G234,1,0):OFFSET(G257,-1,0))</f>
        <v>23000</v>
      </c>
      <c r="H257" s="39"/>
    </row>
    <row r="258" spans="1:9" s="40" customFormat="1" x14ac:dyDescent="0.2">
      <c r="A258" s="32" t="s">
        <v>940</v>
      </c>
      <c r="B258" s="33" t="s">
        <v>941</v>
      </c>
      <c r="C258" s="59"/>
      <c r="D258" s="35"/>
      <c r="E258" s="36"/>
      <c r="F258" s="37"/>
      <c r="G258" s="38"/>
      <c r="H258" s="39"/>
    </row>
    <row r="259" spans="1:9" s="40" customFormat="1" x14ac:dyDescent="0.2">
      <c r="A259" s="41" t="s">
        <v>942</v>
      </c>
      <c r="B259" s="42" t="s">
        <v>943</v>
      </c>
      <c r="C259" s="43"/>
      <c r="D259" s="44"/>
      <c r="E259" s="45" t="s">
        <v>944</v>
      </c>
      <c r="F259" s="46">
        <f t="shared" ref="F259:F267" si="17">IF(D259&lt;=0,0,G259/D259)</f>
        <v>0</v>
      </c>
      <c r="G259" s="47">
        <v>0</v>
      </c>
      <c r="H259" s="39"/>
      <c r="I259" s="40" t="s">
        <v>945</v>
      </c>
    </row>
    <row r="260" spans="1:9" s="40" customFormat="1" x14ac:dyDescent="0.2">
      <c r="A260" s="41" t="s">
        <v>946</v>
      </c>
      <c r="B260" s="42" t="s">
        <v>947</v>
      </c>
      <c r="C260" s="43"/>
      <c r="D260" s="44">
        <f>C$1</f>
        <v>0</v>
      </c>
      <c r="E260" s="45" t="s">
        <v>156</v>
      </c>
      <c r="F260" s="46">
        <f t="shared" si="17"/>
        <v>0</v>
      </c>
      <c r="G260" s="47">
        <v>1400</v>
      </c>
      <c r="H260" s="39"/>
      <c r="I260" s="40" t="s">
        <v>157</v>
      </c>
    </row>
    <row r="261" spans="1:9" s="40" customFormat="1" x14ac:dyDescent="0.2">
      <c r="A261" s="41" t="s">
        <v>948</v>
      </c>
      <c r="B261" s="42" t="s">
        <v>949</v>
      </c>
      <c r="C261" s="43"/>
      <c r="D261" s="44"/>
      <c r="E261" s="45" t="s">
        <v>950</v>
      </c>
      <c r="F261" s="46">
        <f t="shared" si="17"/>
        <v>0</v>
      </c>
      <c r="G261" s="47">
        <v>0</v>
      </c>
      <c r="H261" s="39"/>
      <c r="I261" s="40" t="s">
        <v>951</v>
      </c>
    </row>
    <row r="262" spans="1:9" s="40" customFormat="1" x14ac:dyDescent="0.2">
      <c r="A262" s="41" t="s">
        <v>952</v>
      </c>
      <c r="B262" s="42" t="s">
        <v>953</v>
      </c>
      <c r="C262" s="43"/>
      <c r="D262" s="44"/>
      <c r="E262" s="45" t="s">
        <v>954</v>
      </c>
      <c r="F262" s="46">
        <f t="shared" si="17"/>
        <v>0</v>
      </c>
      <c r="G262" s="47">
        <v>0</v>
      </c>
      <c r="H262" s="39"/>
      <c r="I262" s="40" t="s">
        <v>955</v>
      </c>
    </row>
    <row r="263" spans="1:9" s="40" customFormat="1" x14ac:dyDescent="0.2">
      <c r="A263" s="41" t="s">
        <v>956</v>
      </c>
      <c r="B263" s="42" t="s">
        <v>957</v>
      </c>
      <c r="C263" s="43"/>
      <c r="D263" s="44"/>
      <c r="E263" s="45" t="s">
        <v>958</v>
      </c>
      <c r="F263" s="46">
        <f t="shared" si="17"/>
        <v>0</v>
      </c>
      <c r="G263" s="47">
        <v>0</v>
      </c>
      <c r="H263" s="39"/>
      <c r="I263" s="40" t="s">
        <v>959</v>
      </c>
    </row>
    <row r="264" spans="1:9" s="40" customFormat="1" x14ac:dyDescent="0.2">
      <c r="A264" s="41" t="s">
        <v>960</v>
      </c>
      <c r="B264" s="42" t="s">
        <v>961</v>
      </c>
      <c r="C264" s="43"/>
      <c r="D264" s="44"/>
      <c r="E264" s="45" t="s">
        <v>962</v>
      </c>
      <c r="F264" s="46">
        <f t="shared" si="17"/>
        <v>0</v>
      </c>
      <c r="G264" s="47">
        <v>0</v>
      </c>
      <c r="H264" s="39"/>
      <c r="I264" s="40" t="s">
        <v>963</v>
      </c>
    </row>
    <row r="265" spans="1:9" s="40" customFormat="1" x14ac:dyDescent="0.2">
      <c r="A265" s="41" t="s">
        <v>964</v>
      </c>
      <c r="B265" s="42" t="s">
        <v>965</v>
      </c>
      <c r="C265" s="43"/>
      <c r="D265" s="44"/>
      <c r="E265" s="45" t="s">
        <v>966</v>
      </c>
      <c r="F265" s="46">
        <f t="shared" si="17"/>
        <v>0</v>
      </c>
      <c r="G265" s="47">
        <v>0</v>
      </c>
      <c r="H265" s="39"/>
      <c r="I265" s="40" t="s">
        <v>967</v>
      </c>
    </row>
    <row r="266" spans="1:9" s="40" customFormat="1" x14ac:dyDescent="0.2">
      <c r="A266" s="41" t="s">
        <v>968</v>
      </c>
      <c r="B266" s="42" t="s">
        <v>969</v>
      </c>
      <c r="C266" s="43"/>
      <c r="D266" s="44"/>
      <c r="E266" s="45" t="s">
        <v>970</v>
      </c>
      <c r="F266" s="46">
        <f t="shared" si="17"/>
        <v>0</v>
      </c>
      <c r="G266" s="47">
        <v>0</v>
      </c>
      <c r="H266" s="39"/>
      <c r="I266" s="40" t="s">
        <v>971</v>
      </c>
    </row>
    <row r="267" spans="1:9" s="40" customFormat="1" x14ac:dyDescent="0.2">
      <c r="A267" s="41" t="s">
        <v>972</v>
      </c>
      <c r="B267" s="42" t="s">
        <v>973</v>
      </c>
      <c r="C267" s="43"/>
      <c r="D267" s="44"/>
      <c r="E267" s="45" t="s">
        <v>392</v>
      </c>
      <c r="F267" s="46">
        <f t="shared" si="17"/>
        <v>0</v>
      </c>
      <c r="G267" s="47">
        <v>0</v>
      </c>
      <c r="H267" s="39"/>
      <c r="I267" s="40" t="s">
        <v>974</v>
      </c>
    </row>
    <row r="268" spans="1:9" s="40" customFormat="1" ht="13.5" thickBot="1" x14ac:dyDescent="0.25">
      <c r="A268" s="69"/>
      <c r="B268" s="42"/>
      <c r="C268" s="43"/>
      <c r="D268" s="44"/>
      <c r="E268" s="45"/>
      <c r="F268" s="46"/>
      <c r="G268" s="47"/>
      <c r="H268" s="39"/>
    </row>
    <row r="269" spans="1:9" s="40" customFormat="1" ht="13.5" thickBot="1" x14ac:dyDescent="0.25">
      <c r="A269" s="49"/>
      <c r="B269" s="50"/>
      <c r="C269" s="51" t="str">
        <f>"SUBTOTAL "&amp;B258</f>
        <v>SUBTOTAL SPECIAL CONSTRUCTION:</v>
      </c>
      <c r="D269" s="52"/>
      <c r="E269" s="53"/>
      <c r="F269" s="54"/>
      <c r="G269" s="55">
        <f ca="1">SUM(OFFSET(G257,1,0):OFFSET(G269,-1,0))</f>
        <v>1400</v>
      </c>
      <c r="H269" s="39"/>
    </row>
    <row r="270" spans="1:9" s="40" customFormat="1" x14ac:dyDescent="0.2">
      <c r="A270" s="32" t="s">
        <v>975</v>
      </c>
      <c r="B270" s="33" t="s">
        <v>976</v>
      </c>
      <c r="C270" s="59"/>
      <c r="D270" s="35"/>
      <c r="E270" s="36"/>
      <c r="F270" s="37"/>
      <c r="G270" s="38"/>
      <c r="H270" s="39"/>
      <c r="I270" s="40" t="s">
        <v>977</v>
      </c>
    </row>
    <row r="271" spans="1:9" s="40" customFormat="1" x14ac:dyDescent="0.2">
      <c r="A271" s="41" t="s">
        <v>978</v>
      </c>
      <c r="B271" s="42" t="s">
        <v>979</v>
      </c>
      <c r="C271" s="43"/>
      <c r="D271" s="44"/>
      <c r="E271" s="45" t="s">
        <v>980</v>
      </c>
      <c r="F271" s="46">
        <f t="shared" ref="F271:F278" si="18">IF(D271&lt;=0,0,G271/D271)</f>
        <v>0</v>
      </c>
      <c r="G271" s="47">
        <v>0</v>
      </c>
      <c r="H271" s="39"/>
      <c r="I271" s="40" t="s">
        <v>981</v>
      </c>
    </row>
    <row r="272" spans="1:9" s="40" customFormat="1" x14ac:dyDescent="0.2">
      <c r="A272" s="41" t="s">
        <v>982</v>
      </c>
      <c r="B272" s="42" t="s">
        <v>983</v>
      </c>
      <c r="C272" s="43"/>
      <c r="D272" s="44"/>
      <c r="E272" s="45" t="s">
        <v>980</v>
      </c>
      <c r="F272" s="46">
        <f t="shared" si="18"/>
        <v>0</v>
      </c>
      <c r="G272" s="47">
        <v>0</v>
      </c>
      <c r="H272" s="39"/>
      <c r="I272" s="40" t="s">
        <v>981</v>
      </c>
    </row>
    <row r="273" spans="1:9" s="40" customFormat="1" x14ac:dyDescent="0.2">
      <c r="A273" s="41" t="s">
        <v>984</v>
      </c>
      <c r="B273" s="42" t="s">
        <v>985</v>
      </c>
      <c r="C273" s="43"/>
      <c r="D273" s="44"/>
      <c r="E273" s="45" t="s">
        <v>980</v>
      </c>
      <c r="F273" s="46">
        <f t="shared" si="18"/>
        <v>0</v>
      </c>
      <c r="G273" s="47">
        <v>0</v>
      </c>
      <c r="H273" s="39"/>
      <c r="I273" s="40" t="s">
        <v>981</v>
      </c>
    </row>
    <row r="274" spans="1:9" s="40" customFormat="1" x14ac:dyDescent="0.2">
      <c r="A274" s="41" t="s">
        <v>986</v>
      </c>
      <c r="B274" s="42" t="s">
        <v>987</v>
      </c>
      <c r="C274" s="43"/>
      <c r="D274" s="44"/>
      <c r="E274" s="45" t="s">
        <v>988</v>
      </c>
      <c r="F274" s="46">
        <f t="shared" si="18"/>
        <v>0</v>
      </c>
      <c r="G274" s="47">
        <v>0</v>
      </c>
      <c r="H274" s="39"/>
      <c r="I274" s="40" t="s">
        <v>989</v>
      </c>
    </row>
    <row r="275" spans="1:9" s="40" customFormat="1" x14ac:dyDescent="0.2">
      <c r="A275" s="41" t="s">
        <v>990</v>
      </c>
      <c r="B275" s="42" t="s">
        <v>991</v>
      </c>
      <c r="C275" s="43"/>
      <c r="D275" s="44"/>
      <c r="E275" s="45" t="s">
        <v>992</v>
      </c>
      <c r="F275" s="46">
        <f t="shared" si="18"/>
        <v>0</v>
      </c>
      <c r="G275" s="47">
        <v>0</v>
      </c>
      <c r="H275" s="39"/>
      <c r="I275" s="40" t="s">
        <v>993</v>
      </c>
    </row>
    <row r="276" spans="1:9" s="40" customFormat="1" x14ac:dyDescent="0.2">
      <c r="A276" s="41" t="s">
        <v>994</v>
      </c>
      <c r="B276" s="42" t="s">
        <v>995</v>
      </c>
      <c r="C276" s="43"/>
      <c r="D276" s="44"/>
      <c r="E276" s="45" t="s">
        <v>996</v>
      </c>
      <c r="F276" s="46">
        <f t="shared" si="18"/>
        <v>0</v>
      </c>
      <c r="G276" s="47">
        <v>0</v>
      </c>
      <c r="H276" s="39"/>
      <c r="I276" s="40" t="s">
        <v>997</v>
      </c>
    </row>
    <row r="277" spans="1:9" s="40" customFormat="1" x14ac:dyDescent="0.2">
      <c r="A277" s="41" t="s">
        <v>998</v>
      </c>
      <c r="B277" s="42" t="s">
        <v>999</v>
      </c>
      <c r="C277" s="43"/>
      <c r="D277" s="44">
        <f>C$1</f>
        <v>0</v>
      </c>
      <c r="E277" s="45" t="s">
        <v>156</v>
      </c>
      <c r="F277" s="46">
        <f t="shared" si="18"/>
        <v>0</v>
      </c>
      <c r="G277" s="47">
        <v>15000</v>
      </c>
      <c r="H277" s="39"/>
      <c r="I277" s="40" t="s">
        <v>157</v>
      </c>
    </row>
    <row r="278" spans="1:9" s="40" customFormat="1" x14ac:dyDescent="0.2">
      <c r="A278" s="41" t="s">
        <v>1000</v>
      </c>
      <c r="B278" s="42" t="s">
        <v>1001</v>
      </c>
      <c r="C278" s="43"/>
      <c r="D278" s="44"/>
      <c r="E278" s="45" t="s">
        <v>1002</v>
      </c>
      <c r="F278" s="46">
        <f t="shared" si="18"/>
        <v>0</v>
      </c>
      <c r="G278" s="47">
        <v>0</v>
      </c>
      <c r="H278" s="39"/>
      <c r="I278" s="40" t="s">
        <v>1003</v>
      </c>
    </row>
    <row r="279" spans="1:9" s="40" customFormat="1" ht="13.5" thickBot="1" x14ac:dyDescent="0.25">
      <c r="A279" s="69"/>
      <c r="B279" s="42"/>
      <c r="C279" s="43"/>
      <c r="D279" s="44"/>
      <c r="E279" s="45"/>
      <c r="F279" s="46"/>
      <c r="G279" s="47"/>
      <c r="H279" s="39"/>
    </row>
    <row r="280" spans="1:9" s="40" customFormat="1" ht="13.5" thickBot="1" x14ac:dyDescent="0.25">
      <c r="A280" s="49"/>
      <c r="B280" s="50"/>
      <c r="C280" s="51" t="str">
        <f>"SUBTOTAL "&amp;B270</f>
        <v>SUBTOTAL CONVEYING EQUIPMENT:</v>
      </c>
      <c r="D280" s="52"/>
      <c r="E280" s="53"/>
      <c r="F280" s="54"/>
      <c r="G280" s="55">
        <f ca="1">SUM(OFFSET(G269,1,0):OFFSET(G280,-1,0))</f>
        <v>15000</v>
      </c>
      <c r="H280" s="39"/>
    </row>
    <row r="281" spans="1:9" s="40" customFormat="1" x14ac:dyDescent="0.2">
      <c r="A281" s="32" t="s">
        <v>1004</v>
      </c>
      <c r="B281" s="33" t="s">
        <v>1005</v>
      </c>
      <c r="C281" s="59"/>
      <c r="D281" s="35"/>
      <c r="E281" s="36"/>
      <c r="F281" s="37"/>
      <c r="G281" s="38"/>
      <c r="H281" s="39"/>
    </row>
    <row r="282" spans="1:9" s="40" customFormat="1" x14ac:dyDescent="0.2">
      <c r="A282" s="41" t="s">
        <v>1006</v>
      </c>
      <c r="B282" s="42" t="s">
        <v>1007</v>
      </c>
      <c r="C282" s="43"/>
      <c r="D282" s="44">
        <f>C$1</f>
        <v>0</v>
      </c>
      <c r="E282" s="45" t="s">
        <v>156</v>
      </c>
      <c r="F282" s="46">
        <f t="shared" ref="F282:F290" si="19">IF(D282&lt;=0,0,G282/D282)</f>
        <v>0</v>
      </c>
      <c r="G282" s="47">
        <v>0</v>
      </c>
      <c r="H282" s="39"/>
      <c r="I282" s="40" t="s">
        <v>157</v>
      </c>
    </row>
    <row r="283" spans="1:9" s="40" customFormat="1" x14ac:dyDescent="0.2">
      <c r="A283" s="41" t="s">
        <v>1008</v>
      </c>
      <c r="B283" s="42" t="s">
        <v>1009</v>
      </c>
      <c r="C283" s="43"/>
      <c r="D283" s="44">
        <f>C$1</f>
        <v>0</v>
      </c>
      <c r="E283" s="45" t="s">
        <v>156</v>
      </c>
      <c r="F283" s="46">
        <f t="shared" si="19"/>
        <v>0</v>
      </c>
      <c r="G283" s="47">
        <v>1600</v>
      </c>
      <c r="H283" s="39"/>
      <c r="I283" s="40" t="s">
        <v>157</v>
      </c>
    </row>
    <row r="284" spans="1:9" s="40" customFormat="1" x14ac:dyDescent="0.2">
      <c r="A284" s="41" t="s">
        <v>1010</v>
      </c>
      <c r="B284" s="42" t="s">
        <v>1011</v>
      </c>
      <c r="C284" s="43"/>
      <c r="D284" s="44"/>
      <c r="E284" s="45" t="s">
        <v>1012</v>
      </c>
      <c r="F284" s="46">
        <f t="shared" si="19"/>
        <v>0</v>
      </c>
      <c r="G284" s="47">
        <v>0</v>
      </c>
      <c r="H284" s="39"/>
      <c r="I284" s="40" t="s">
        <v>1013</v>
      </c>
    </row>
    <row r="285" spans="1:9" s="40" customFormat="1" x14ac:dyDescent="0.2">
      <c r="A285" s="41" t="s">
        <v>1014</v>
      </c>
      <c r="B285" s="42" t="s">
        <v>1015</v>
      </c>
      <c r="C285" s="43"/>
      <c r="D285" s="44"/>
      <c r="E285" s="45" t="s">
        <v>1016</v>
      </c>
      <c r="F285" s="46">
        <f t="shared" si="19"/>
        <v>0</v>
      </c>
      <c r="G285" s="47">
        <v>0</v>
      </c>
      <c r="H285" s="39"/>
      <c r="I285" s="40" t="s">
        <v>1017</v>
      </c>
    </row>
    <row r="286" spans="1:9" s="40" customFormat="1" x14ac:dyDescent="0.2">
      <c r="A286" s="41" t="s">
        <v>1018</v>
      </c>
      <c r="B286" s="42" t="s">
        <v>1019</v>
      </c>
      <c r="C286" s="43"/>
      <c r="D286" s="44"/>
      <c r="E286" s="45" t="s">
        <v>1020</v>
      </c>
      <c r="F286" s="46">
        <f t="shared" si="19"/>
        <v>0</v>
      </c>
      <c r="G286" s="47">
        <v>0</v>
      </c>
      <c r="H286" s="39"/>
      <c r="I286" s="40" t="s">
        <v>1021</v>
      </c>
    </row>
    <row r="287" spans="1:9" s="40" customFormat="1" x14ac:dyDescent="0.2">
      <c r="A287" s="41" t="s">
        <v>1022</v>
      </c>
      <c r="B287" s="42" t="s">
        <v>1023</v>
      </c>
      <c r="C287" s="43"/>
      <c r="D287" s="44"/>
      <c r="E287" s="45" t="s">
        <v>1024</v>
      </c>
      <c r="F287" s="46">
        <f t="shared" si="19"/>
        <v>0</v>
      </c>
      <c r="G287" s="47">
        <v>0</v>
      </c>
      <c r="H287" s="39"/>
      <c r="I287" s="40" t="s">
        <v>1025</v>
      </c>
    </row>
    <row r="288" spans="1:9" s="40" customFormat="1" x14ac:dyDescent="0.2">
      <c r="A288" s="41" t="s">
        <v>1026</v>
      </c>
      <c r="B288" s="42" t="s">
        <v>1027</v>
      </c>
      <c r="C288" s="43"/>
      <c r="D288" s="44"/>
      <c r="E288" s="45" t="s">
        <v>966</v>
      </c>
      <c r="F288" s="46">
        <f t="shared" si="19"/>
        <v>0</v>
      </c>
      <c r="G288" s="47">
        <v>0</v>
      </c>
      <c r="H288" s="39"/>
      <c r="I288" s="40" t="s">
        <v>1028</v>
      </c>
    </row>
    <row r="289" spans="1:9" s="40" customFormat="1" x14ac:dyDescent="0.2">
      <c r="A289" s="41" t="s">
        <v>1029</v>
      </c>
      <c r="B289" s="42" t="s">
        <v>1030</v>
      </c>
      <c r="C289" s="43"/>
      <c r="D289" s="44">
        <f>C$1</f>
        <v>0</v>
      </c>
      <c r="E289" s="45" t="s">
        <v>156</v>
      </c>
      <c r="F289" s="46">
        <f t="shared" si="19"/>
        <v>0</v>
      </c>
      <c r="G289" s="47">
        <v>0</v>
      </c>
      <c r="H289" s="39"/>
      <c r="I289" s="40" t="s">
        <v>157</v>
      </c>
    </row>
    <row r="290" spans="1:9" s="40" customFormat="1" x14ac:dyDescent="0.2">
      <c r="A290" s="41" t="s">
        <v>1031</v>
      </c>
      <c r="B290" s="42" t="s">
        <v>1032</v>
      </c>
      <c r="C290" s="43"/>
      <c r="D290" s="44"/>
      <c r="E290" s="45" t="s">
        <v>1033</v>
      </c>
      <c r="F290" s="46">
        <f t="shared" si="19"/>
        <v>0</v>
      </c>
      <c r="G290" s="47">
        <v>0</v>
      </c>
      <c r="H290" s="39"/>
      <c r="I290" s="40" t="s">
        <v>1034</v>
      </c>
    </row>
    <row r="291" spans="1:9" s="40" customFormat="1" ht="13.5" thickBot="1" x14ac:dyDescent="0.25">
      <c r="A291" s="69"/>
      <c r="B291" s="42"/>
      <c r="C291" s="43"/>
      <c r="D291" s="44"/>
      <c r="E291" s="45"/>
      <c r="F291" s="46"/>
      <c r="G291" s="47"/>
      <c r="H291" s="39"/>
    </row>
    <row r="292" spans="1:9" s="40" customFormat="1" ht="13.5" thickBot="1" x14ac:dyDescent="0.25">
      <c r="A292" s="49"/>
      <c r="B292" s="50"/>
      <c r="C292" s="51" t="str">
        <f>"SUBTOTAL "&amp;B281</f>
        <v>SUBTOTAL FIRE SUPPRESSION:</v>
      </c>
      <c r="D292" s="52"/>
      <c r="E292" s="53"/>
      <c r="F292" s="54"/>
      <c r="G292" s="55">
        <f ca="1">SUM(OFFSET(G280,1,0):OFFSET(G292,-1,0))</f>
        <v>1600</v>
      </c>
      <c r="H292" s="39"/>
    </row>
    <row r="293" spans="1:9" s="40" customFormat="1" x14ac:dyDescent="0.2">
      <c r="A293" s="32" t="s">
        <v>1035</v>
      </c>
      <c r="B293" s="33" t="s">
        <v>1036</v>
      </c>
      <c r="C293" s="59"/>
      <c r="D293" s="35"/>
      <c r="E293" s="36"/>
      <c r="F293" s="37"/>
      <c r="G293" s="38"/>
      <c r="H293" s="39"/>
    </row>
    <row r="294" spans="1:9" s="40" customFormat="1" x14ac:dyDescent="0.2">
      <c r="A294" s="41" t="s">
        <v>1037</v>
      </c>
      <c r="B294" s="42" t="s">
        <v>1038</v>
      </c>
      <c r="C294" s="43"/>
      <c r="D294" s="44">
        <f>C$1</f>
        <v>0</v>
      </c>
      <c r="E294" s="45" t="s">
        <v>156</v>
      </c>
      <c r="F294" s="46">
        <f t="shared" ref="F294:F317" si="20">IF(D294&lt;=0,0,G294/D294)</f>
        <v>0</v>
      </c>
      <c r="G294" s="47">
        <v>0</v>
      </c>
      <c r="H294" s="39"/>
      <c r="I294" s="40" t="s">
        <v>157</v>
      </c>
    </row>
    <row r="295" spans="1:9" s="40" customFormat="1" x14ac:dyDescent="0.2">
      <c r="A295" s="41" t="s">
        <v>1039</v>
      </c>
      <c r="B295" s="42" t="s">
        <v>1040</v>
      </c>
      <c r="C295" s="43"/>
      <c r="D295" s="44"/>
      <c r="E295" s="45" t="s">
        <v>1041</v>
      </c>
      <c r="F295" s="46">
        <f t="shared" si="20"/>
        <v>0</v>
      </c>
      <c r="G295" s="47">
        <v>0</v>
      </c>
      <c r="H295" s="39"/>
      <c r="I295" s="40" t="s">
        <v>1042</v>
      </c>
    </row>
    <row r="296" spans="1:9" s="40" customFormat="1" x14ac:dyDescent="0.2">
      <c r="A296" s="41" t="s">
        <v>1043</v>
      </c>
      <c r="B296" s="42" t="s">
        <v>1044</v>
      </c>
      <c r="C296" s="43"/>
      <c r="D296" s="44">
        <f t="shared" ref="D296:D317" si="21">C$1</f>
        <v>0</v>
      </c>
      <c r="E296" s="45" t="s">
        <v>156</v>
      </c>
      <c r="F296" s="46">
        <f t="shared" si="20"/>
        <v>0</v>
      </c>
      <c r="G296" s="47">
        <v>0</v>
      </c>
      <c r="H296" s="39"/>
      <c r="I296" s="40" t="s">
        <v>157</v>
      </c>
    </row>
    <row r="297" spans="1:9" s="40" customFormat="1" x14ac:dyDescent="0.2">
      <c r="A297" s="41" t="s">
        <v>1045</v>
      </c>
      <c r="B297" s="42" t="s">
        <v>1046</v>
      </c>
      <c r="C297" s="43"/>
      <c r="D297" s="44">
        <f t="shared" si="21"/>
        <v>0</v>
      </c>
      <c r="E297" s="45" t="s">
        <v>156</v>
      </c>
      <c r="F297" s="46">
        <f t="shared" si="20"/>
        <v>0</v>
      </c>
      <c r="G297" s="47">
        <v>2100</v>
      </c>
      <c r="H297" s="39"/>
      <c r="I297" s="40" t="s">
        <v>157</v>
      </c>
    </row>
    <row r="298" spans="1:9" s="40" customFormat="1" x14ac:dyDescent="0.2">
      <c r="A298" s="41" t="s">
        <v>1047</v>
      </c>
      <c r="B298" s="42" t="s">
        <v>1048</v>
      </c>
      <c r="C298" s="43"/>
      <c r="D298" s="44">
        <f t="shared" si="21"/>
        <v>0</v>
      </c>
      <c r="E298" s="45" t="s">
        <v>156</v>
      </c>
      <c r="F298" s="46">
        <f t="shared" si="20"/>
        <v>0</v>
      </c>
      <c r="G298" s="47">
        <v>0</v>
      </c>
      <c r="H298" s="39"/>
      <c r="I298" s="40" t="s">
        <v>157</v>
      </c>
    </row>
    <row r="299" spans="1:9" s="40" customFormat="1" x14ac:dyDescent="0.2">
      <c r="A299" s="41" t="s">
        <v>1049</v>
      </c>
      <c r="B299" s="42" t="s">
        <v>1050</v>
      </c>
      <c r="C299" s="43"/>
      <c r="D299" s="44">
        <f t="shared" si="21"/>
        <v>0</v>
      </c>
      <c r="E299" s="45" t="s">
        <v>156</v>
      </c>
      <c r="F299" s="46">
        <f t="shared" si="20"/>
        <v>0</v>
      </c>
      <c r="G299" s="47">
        <v>0</v>
      </c>
      <c r="H299" s="39"/>
      <c r="I299" s="40" t="s">
        <v>157</v>
      </c>
    </row>
    <row r="300" spans="1:9" s="40" customFormat="1" x14ac:dyDescent="0.2">
      <c r="A300" s="41" t="s">
        <v>1051</v>
      </c>
      <c r="B300" s="42" t="s">
        <v>1052</v>
      </c>
      <c r="C300" s="43"/>
      <c r="D300" s="44">
        <f t="shared" si="21"/>
        <v>0</v>
      </c>
      <c r="E300" s="45" t="s">
        <v>156</v>
      </c>
      <c r="F300" s="46">
        <f t="shared" si="20"/>
        <v>0</v>
      </c>
      <c r="G300" s="47">
        <v>0</v>
      </c>
      <c r="H300" s="39"/>
      <c r="I300" s="40" t="s">
        <v>157</v>
      </c>
    </row>
    <row r="301" spans="1:9" s="40" customFormat="1" x14ac:dyDescent="0.2">
      <c r="A301" s="41" t="s">
        <v>1053</v>
      </c>
      <c r="B301" s="42" t="s">
        <v>1054</v>
      </c>
      <c r="C301" s="43"/>
      <c r="D301" s="44">
        <f t="shared" si="21"/>
        <v>0</v>
      </c>
      <c r="E301" s="45" t="s">
        <v>156</v>
      </c>
      <c r="F301" s="46">
        <f t="shared" si="20"/>
        <v>0</v>
      </c>
      <c r="G301" s="47">
        <v>0</v>
      </c>
      <c r="H301" s="39"/>
      <c r="I301" s="40" t="s">
        <v>157</v>
      </c>
    </row>
    <row r="302" spans="1:9" s="40" customFormat="1" x14ac:dyDescent="0.2">
      <c r="A302" s="41" t="s">
        <v>1055</v>
      </c>
      <c r="B302" s="42" t="s">
        <v>1056</v>
      </c>
      <c r="C302" s="43"/>
      <c r="D302" s="44">
        <f t="shared" si="21"/>
        <v>0</v>
      </c>
      <c r="E302" s="45" t="s">
        <v>156</v>
      </c>
      <c r="F302" s="46">
        <f t="shared" si="20"/>
        <v>0</v>
      </c>
      <c r="G302" s="47">
        <v>0</v>
      </c>
      <c r="H302" s="39"/>
      <c r="I302" s="40" t="s">
        <v>157</v>
      </c>
    </row>
    <row r="303" spans="1:9" s="40" customFormat="1" x14ac:dyDescent="0.2">
      <c r="A303" s="41" t="s">
        <v>1057</v>
      </c>
      <c r="B303" s="42" t="s">
        <v>1058</v>
      </c>
      <c r="C303" s="43"/>
      <c r="D303" s="44">
        <f t="shared" si="21"/>
        <v>0</v>
      </c>
      <c r="E303" s="45" t="s">
        <v>156</v>
      </c>
      <c r="F303" s="46">
        <f t="shared" si="20"/>
        <v>0</v>
      </c>
      <c r="G303" s="47">
        <v>0</v>
      </c>
      <c r="H303" s="39"/>
      <c r="I303" s="40" t="s">
        <v>157</v>
      </c>
    </row>
    <row r="304" spans="1:9" s="40" customFormat="1" x14ac:dyDescent="0.2">
      <c r="A304" s="41" t="s">
        <v>1059</v>
      </c>
      <c r="B304" s="42" t="s">
        <v>1060</v>
      </c>
      <c r="C304" s="43"/>
      <c r="D304" s="44">
        <f t="shared" si="21"/>
        <v>0</v>
      </c>
      <c r="E304" s="45" t="s">
        <v>156</v>
      </c>
      <c r="F304" s="46">
        <f t="shared" si="20"/>
        <v>0</v>
      </c>
      <c r="G304" s="47">
        <v>0</v>
      </c>
      <c r="H304" s="39"/>
      <c r="I304" s="40" t="s">
        <v>157</v>
      </c>
    </row>
    <row r="305" spans="1:9" s="40" customFormat="1" x14ac:dyDescent="0.2">
      <c r="A305" s="41" t="s">
        <v>1061</v>
      </c>
      <c r="B305" s="42" t="s">
        <v>1062</v>
      </c>
      <c r="C305" s="43"/>
      <c r="D305" s="44">
        <f t="shared" si="21"/>
        <v>0</v>
      </c>
      <c r="E305" s="45" t="s">
        <v>156</v>
      </c>
      <c r="F305" s="46">
        <f t="shared" si="20"/>
        <v>0</v>
      </c>
      <c r="G305" s="47">
        <v>0</v>
      </c>
      <c r="H305" s="39"/>
      <c r="I305" s="40" t="s">
        <v>157</v>
      </c>
    </row>
    <row r="306" spans="1:9" s="40" customFormat="1" x14ac:dyDescent="0.2">
      <c r="A306" s="41" t="s">
        <v>1063</v>
      </c>
      <c r="B306" s="42" t="s">
        <v>1064</v>
      </c>
      <c r="C306" s="43"/>
      <c r="D306" s="44">
        <f t="shared" si="21"/>
        <v>0</v>
      </c>
      <c r="E306" s="45" t="s">
        <v>156</v>
      </c>
      <c r="F306" s="46">
        <f t="shared" si="20"/>
        <v>0</v>
      </c>
      <c r="G306" s="47">
        <v>0</v>
      </c>
      <c r="H306" s="39"/>
      <c r="I306" s="40" t="s">
        <v>157</v>
      </c>
    </row>
    <row r="307" spans="1:9" s="40" customFormat="1" x14ac:dyDescent="0.2">
      <c r="A307" s="41" t="s">
        <v>1065</v>
      </c>
      <c r="B307" s="42" t="s">
        <v>1066</v>
      </c>
      <c r="C307" s="43"/>
      <c r="D307" s="44">
        <f t="shared" si="21"/>
        <v>0</v>
      </c>
      <c r="E307" s="45" t="s">
        <v>156</v>
      </c>
      <c r="F307" s="46">
        <f t="shared" si="20"/>
        <v>0</v>
      </c>
      <c r="G307" s="47">
        <v>0</v>
      </c>
      <c r="H307" s="39"/>
      <c r="I307" s="40" t="s">
        <v>157</v>
      </c>
    </row>
    <row r="308" spans="1:9" s="40" customFormat="1" x14ac:dyDescent="0.2">
      <c r="A308" s="41" t="s">
        <v>1067</v>
      </c>
      <c r="B308" s="42" t="s">
        <v>1068</v>
      </c>
      <c r="C308" s="43"/>
      <c r="D308" s="44">
        <f t="shared" si="21"/>
        <v>0</v>
      </c>
      <c r="E308" s="45" t="s">
        <v>156</v>
      </c>
      <c r="F308" s="46">
        <f t="shared" si="20"/>
        <v>0</v>
      </c>
      <c r="G308" s="47">
        <v>0</v>
      </c>
      <c r="H308" s="39"/>
      <c r="I308" s="40" t="s">
        <v>157</v>
      </c>
    </row>
    <row r="309" spans="1:9" s="40" customFormat="1" x14ac:dyDescent="0.2">
      <c r="A309" s="41" t="s">
        <v>1069</v>
      </c>
      <c r="B309" s="42" t="s">
        <v>1070</v>
      </c>
      <c r="C309" s="43"/>
      <c r="D309" s="44">
        <f t="shared" si="21"/>
        <v>0</v>
      </c>
      <c r="E309" s="45" t="s">
        <v>156</v>
      </c>
      <c r="F309" s="46">
        <f t="shared" si="20"/>
        <v>0</v>
      </c>
      <c r="G309" s="47">
        <v>0</v>
      </c>
      <c r="H309" s="39"/>
      <c r="I309" s="40" t="s">
        <v>157</v>
      </c>
    </row>
    <row r="310" spans="1:9" s="40" customFormat="1" x14ac:dyDescent="0.2">
      <c r="A310" s="41" t="s">
        <v>1071</v>
      </c>
      <c r="B310" s="42" t="s">
        <v>1072</v>
      </c>
      <c r="C310" s="43"/>
      <c r="D310" s="44">
        <f t="shared" si="21"/>
        <v>0</v>
      </c>
      <c r="E310" s="45" t="s">
        <v>156</v>
      </c>
      <c r="F310" s="46">
        <f t="shared" si="20"/>
        <v>0</v>
      </c>
      <c r="G310" s="47">
        <v>0</v>
      </c>
      <c r="H310" s="39"/>
      <c r="I310" s="40" t="s">
        <v>157</v>
      </c>
    </row>
    <row r="311" spans="1:9" s="40" customFormat="1" x14ac:dyDescent="0.2">
      <c r="A311" s="41" t="s">
        <v>1073</v>
      </c>
      <c r="B311" s="42" t="s">
        <v>1074</v>
      </c>
      <c r="C311" s="43"/>
      <c r="D311" s="44">
        <f t="shared" si="21"/>
        <v>0</v>
      </c>
      <c r="E311" s="45" t="s">
        <v>156</v>
      </c>
      <c r="F311" s="46">
        <f t="shared" si="20"/>
        <v>0</v>
      </c>
      <c r="G311" s="47">
        <v>0</v>
      </c>
      <c r="H311" s="39"/>
      <c r="I311" s="40" t="s">
        <v>157</v>
      </c>
    </row>
    <row r="312" spans="1:9" s="40" customFormat="1" x14ac:dyDescent="0.2">
      <c r="A312" s="41" t="s">
        <v>1075</v>
      </c>
      <c r="B312" s="42" t="s">
        <v>1076</v>
      </c>
      <c r="C312" s="43"/>
      <c r="D312" s="44">
        <f t="shared" si="21"/>
        <v>0</v>
      </c>
      <c r="E312" s="45" t="s">
        <v>156</v>
      </c>
      <c r="F312" s="46">
        <f t="shared" si="20"/>
        <v>0</v>
      </c>
      <c r="G312" s="47">
        <v>0</v>
      </c>
      <c r="H312" s="39"/>
      <c r="I312" s="40" t="s">
        <v>157</v>
      </c>
    </row>
    <row r="313" spans="1:9" s="40" customFormat="1" x14ac:dyDescent="0.2">
      <c r="A313" s="41" t="s">
        <v>1077</v>
      </c>
      <c r="B313" s="42" t="s">
        <v>1048</v>
      </c>
      <c r="C313" s="43"/>
      <c r="D313" s="44">
        <f t="shared" si="21"/>
        <v>0</v>
      </c>
      <c r="E313" s="45" t="s">
        <v>156</v>
      </c>
      <c r="F313" s="46">
        <f t="shared" si="20"/>
        <v>0</v>
      </c>
      <c r="G313" s="47">
        <v>0</v>
      </c>
      <c r="H313" s="39"/>
      <c r="I313" s="40" t="s">
        <v>157</v>
      </c>
    </row>
    <row r="314" spans="1:9" s="40" customFormat="1" x14ac:dyDescent="0.2">
      <c r="A314" s="41" t="s">
        <v>1078</v>
      </c>
      <c r="B314" s="42" t="s">
        <v>1079</v>
      </c>
      <c r="C314" s="43"/>
      <c r="D314" s="44">
        <f t="shared" si="21"/>
        <v>0</v>
      </c>
      <c r="E314" s="45" t="s">
        <v>156</v>
      </c>
      <c r="F314" s="46">
        <f t="shared" si="20"/>
        <v>0</v>
      </c>
      <c r="G314" s="47">
        <v>0</v>
      </c>
      <c r="H314" s="39"/>
      <c r="I314" s="40" t="s">
        <v>157</v>
      </c>
    </row>
    <row r="315" spans="1:9" s="40" customFormat="1" x14ac:dyDescent="0.2">
      <c r="A315" s="41" t="s">
        <v>1080</v>
      </c>
      <c r="B315" s="42" t="s">
        <v>1081</v>
      </c>
      <c r="C315" s="43"/>
      <c r="D315" s="44">
        <f t="shared" si="21"/>
        <v>0</v>
      </c>
      <c r="E315" s="45" t="s">
        <v>156</v>
      </c>
      <c r="F315" s="46">
        <f t="shared" si="20"/>
        <v>0</v>
      </c>
      <c r="G315" s="47">
        <v>0</v>
      </c>
      <c r="H315" s="39"/>
      <c r="I315" s="40" t="s">
        <v>157</v>
      </c>
    </row>
    <row r="316" spans="1:9" s="40" customFormat="1" x14ac:dyDescent="0.2">
      <c r="A316" s="41" t="s">
        <v>1082</v>
      </c>
      <c r="B316" s="42" t="s">
        <v>1083</v>
      </c>
      <c r="C316" s="43"/>
      <c r="D316" s="44">
        <f t="shared" si="21"/>
        <v>0</v>
      </c>
      <c r="E316" s="45" t="s">
        <v>156</v>
      </c>
      <c r="F316" s="46">
        <f t="shared" si="20"/>
        <v>0</v>
      </c>
      <c r="G316" s="47">
        <v>0</v>
      </c>
      <c r="H316" s="39"/>
      <c r="I316" s="40" t="s">
        <v>157</v>
      </c>
    </row>
    <row r="317" spans="1:9" s="40" customFormat="1" x14ac:dyDescent="0.2">
      <c r="A317" s="41" t="s">
        <v>1084</v>
      </c>
      <c r="B317" s="42" t="s">
        <v>1085</v>
      </c>
      <c r="C317" s="43"/>
      <c r="D317" s="44">
        <f t="shared" si="21"/>
        <v>0</v>
      </c>
      <c r="E317" s="45" t="s">
        <v>156</v>
      </c>
      <c r="F317" s="46">
        <f t="shared" si="20"/>
        <v>0</v>
      </c>
      <c r="G317" s="47">
        <v>0</v>
      </c>
      <c r="H317" s="39"/>
      <c r="I317" s="40" t="s">
        <v>157</v>
      </c>
    </row>
    <row r="318" spans="1:9" s="40" customFormat="1" ht="13.5" thickBot="1" x14ac:dyDescent="0.25">
      <c r="A318" s="69"/>
      <c r="B318" s="42"/>
      <c r="C318" s="43"/>
      <c r="D318" s="44"/>
      <c r="E318" s="45"/>
      <c r="F318" s="46"/>
      <c r="G318" s="47"/>
      <c r="H318" s="39"/>
    </row>
    <row r="319" spans="1:9" s="40" customFormat="1" ht="13.5" thickBot="1" x14ac:dyDescent="0.25">
      <c r="A319" s="49"/>
      <c r="B319" s="50"/>
      <c r="C319" s="51" t="str">
        <f>"SUBTOTAL "&amp;B293</f>
        <v>SUBTOTAL PLUMBING:</v>
      </c>
      <c r="D319" s="52"/>
      <c r="E319" s="53"/>
      <c r="F319" s="54"/>
      <c r="G319" s="55">
        <f ca="1">SUM(OFFSET(G292,1,0):OFFSET(G319,-1,0))</f>
        <v>2100</v>
      </c>
      <c r="H319" s="39"/>
    </row>
    <row r="320" spans="1:9" s="40" customFormat="1" x14ac:dyDescent="0.2">
      <c r="A320" s="32" t="s">
        <v>1086</v>
      </c>
      <c r="B320" s="33" t="s">
        <v>1087</v>
      </c>
      <c r="C320" s="59"/>
      <c r="D320" s="35"/>
      <c r="E320" s="36"/>
      <c r="F320" s="37"/>
      <c r="G320" s="38"/>
      <c r="H320" s="39"/>
    </row>
    <row r="321" spans="1:9" s="40" customFormat="1" x14ac:dyDescent="0.2">
      <c r="A321" s="41" t="s">
        <v>1088</v>
      </c>
      <c r="B321" s="42" t="s">
        <v>1089</v>
      </c>
      <c r="C321" s="43"/>
      <c r="D321" s="44">
        <f t="shared" ref="D321:D364" si="22">C$1</f>
        <v>0</v>
      </c>
      <c r="E321" s="45" t="s">
        <v>156</v>
      </c>
      <c r="F321" s="46">
        <f t="shared" ref="F321:F364" si="23">IF(D321&lt;=0,0,G321/D321)</f>
        <v>0</v>
      </c>
      <c r="G321" s="47">
        <v>0</v>
      </c>
      <c r="H321" s="39"/>
      <c r="I321" s="40" t="s">
        <v>157</v>
      </c>
    </row>
    <row r="322" spans="1:9" s="40" customFormat="1" x14ac:dyDescent="0.2">
      <c r="A322" s="41" t="s">
        <v>1090</v>
      </c>
      <c r="B322" s="42" t="s">
        <v>1091</v>
      </c>
      <c r="C322" s="43"/>
      <c r="D322" s="44">
        <f t="shared" si="22"/>
        <v>0</v>
      </c>
      <c r="E322" s="45" t="s">
        <v>156</v>
      </c>
      <c r="F322" s="46">
        <f t="shared" si="23"/>
        <v>0</v>
      </c>
      <c r="G322" s="47">
        <v>1700</v>
      </c>
      <c r="H322" s="39"/>
      <c r="I322" s="40" t="s">
        <v>157</v>
      </c>
    </row>
    <row r="323" spans="1:9" s="40" customFormat="1" x14ac:dyDescent="0.2">
      <c r="A323" s="41" t="s">
        <v>1092</v>
      </c>
      <c r="B323" s="42" t="s">
        <v>1093</v>
      </c>
      <c r="C323" s="43"/>
      <c r="D323" s="44">
        <f t="shared" si="22"/>
        <v>0</v>
      </c>
      <c r="E323" s="45" t="s">
        <v>156</v>
      </c>
      <c r="F323" s="46">
        <f t="shared" si="23"/>
        <v>0</v>
      </c>
      <c r="G323" s="47">
        <v>0</v>
      </c>
      <c r="H323" s="39"/>
      <c r="I323" s="40" t="s">
        <v>157</v>
      </c>
    </row>
    <row r="324" spans="1:9" s="40" customFormat="1" x14ac:dyDescent="0.2">
      <c r="A324" s="41" t="s">
        <v>1094</v>
      </c>
      <c r="B324" s="42" t="s">
        <v>1095</v>
      </c>
      <c r="C324" s="43"/>
      <c r="D324" s="44">
        <f t="shared" si="22"/>
        <v>0</v>
      </c>
      <c r="E324" s="45" t="s">
        <v>156</v>
      </c>
      <c r="F324" s="46">
        <f t="shared" si="23"/>
        <v>0</v>
      </c>
      <c r="G324" s="47">
        <v>0</v>
      </c>
      <c r="H324" s="39"/>
      <c r="I324" s="40" t="s">
        <v>157</v>
      </c>
    </row>
    <row r="325" spans="1:9" s="40" customFormat="1" x14ac:dyDescent="0.2">
      <c r="A325" s="41" t="s">
        <v>1096</v>
      </c>
      <c r="B325" s="42" t="s">
        <v>1097</v>
      </c>
      <c r="C325" s="43"/>
      <c r="D325" s="44">
        <f t="shared" si="22"/>
        <v>0</v>
      </c>
      <c r="E325" s="45" t="s">
        <v>156</v>
      </c>
      <c r="F325" s="46">
        <f t="shared" si="23"/>
        <v>0</v>
      </c>
      <c r="G325" s="47">
        <v>0</v>
      </c>
      <c r="H325" s="39"/>
      <c r="I325" s="40" t="s">
        <v>157</v>
      </c>
    </row>
    <row r="326" spans="1:9" s="40" customFormat="1" x14ac:dyDescent="0.2">
      <c r="A326" s="41" t="s">
        <v>1098</v>
      </c>
      <c r="B326" s="42" t="s">
        <v>1099</v>
      </c>
      <c r="C326" s="43"/>
      <c r="D326" s="44">
        <f t="shared" si="22"/>
        <v>0</v>
      </c>
      <c r="E326" s="45" t="s">
        <v>156</v>
      </c>
      <c r="F326" s="46">
        <f t="shared" si="23"/>
        <v>0</v>
      </c>
      <c r="G326" s="47">
        <v>0</v>
      </c>
      <c r="H326" s="39"/>
      <c r="I326" s="40" t="s">
        <v>157</v>
      </c>
    </row>
    <row r="327" spans="1:9" s="40" customFormat="1" x14ac:dyDescent="0.2">
      <c r="A327" s="41" t="s">
        <v>1100</v>
      </c>
      <c r="B327" s="42" t="s">
        <v>1101</v>
      </c>
      <c r="C327" s="43"/>
      <c r="D327" s="44">
        <f t="shared" si="22"/>
        <v>0</v>
      </c>
      <c r="E327" s="45" t="s">
        <v>156</v>
      </c>
      <c r="F327" s="46">
        <f t="shared" si="23"/>
        <v>0</v>
      </c>
      <c r="G327" s="47">
        <v>0</v>
      </c>
      <c r="H327" s="39"/>
      <c r="I327" s="40" t="s">
        <v>157</v>
      </c>
    </row>
    <row r="328" spans="1:9" s="40" customFormat="1" x14ac:dyDescent="0.2">
      <c r="A328" s="41" t="s">
        <v>1102</v>
      </c>
      <c r="B328" s="42" t="s">
        <v>1103</v>
      </c>
      <c r="C328" s="43"/>
      <c r="D328" s="44">
        <f t="shared" si="22"/>
        <v>0</v>
      </c>
      <c r="E328" s="45" t="s">
        <v>156</v>
      </c>
      <c r="F328" s="46">
        <f t="shared" si="23"/>
        <v>0</v>
      </c>
      <c r="G328" s="47">
        <v>0</v>
      </c>
      <c r="H328" s="39"/>
      <c r="I328" s="40" t="s">
        <v>157</v>
      </c>
    </row>
    <row r="329" spans="1:9" s="40" customFormat="1" x14ac:dyDescent="0.2">
      <c r="A329" s="41" t="s">
        <v>1104</v>
      </c>
      <c r="B329" s="42" t="s">
        <v>1105</v>
      </c>
      <c r="C329" s="43"/>
      <c r="D329" s="44">
        <f t="shared" si="22"/>
        <v>0</v>
      </c>
      <c r="E329" s="45" t="s">
        <v>156</v>
      </c>
      <c r="F329" s="46">
        <f t="shared" si="23"/>
        <v>0</v>
      </c>
      <c r="G329" s="47">
        <v>0</v>
      </c>
      <c r="H329" s="39"/>
      <c r="I329" s="40" t="s">
        <v>157</v>
      </c>
    </row>
    <row r="330" spans="1:9" s="40" customFormat="1" x14ac:dyDescent="0.2">
      <c r="A330" s="41" t="s">
        <v>1106</v>
      </c>
      <c r="B330" s="42" t="s">
        <v>1107</v>
      </c>
      <c r="C330" s="43"/>
      <c r="D330" s="44">
        <f t="shared" si="22"/>
        <v>0</v>
      </c>
      <c r="E330" s="45" t="s">
        <v>156</v>
      </c>
      <c r="F330" s="46">
        <f t="shared" si="23"/>
        <v>0</v>
      </c>
      <c r="G330" s="47">
        <v>0</v>
      </c>
      <c r="H330" s="39"/>
      <c r="I330" s="40" t="s">
        <v>157</v>
      </c>
    </row>
    <row r="331" spans="1:9" s="40" customFormat="1" x14ac:dyDescent="0.2">
      <c r="A331" s="41" t="s">
        <v>1108</v>
      </c>
      <c r="B331" s="42" t="s">
        <v>1109</v>
      </c>
      <c r="C331" s="43"/>
      <c r="D331" s="44">
        <f t="shared" si="22"/>
        <v>0</v>
      </c>
      <c r="E331" s="45" t="s">
        <v>156</v>
      </c>
      <c r="F331" s="46">
        <f t="shared" si="23"/>
        <v>0</v>
      </c>
      <c r="G331" s="47">
        <v>0</v>
      </c>
      <c r="H331" s="39"/>
      <c r="I331" s="40" t="s">
        <v>157</v>
      </c>
    </row>
    <row r="332" spans="1:9" s="40" customFormat="1" x14ac:dyDescent="0.2">
      <c r="A332" s="41" t="s">
        <v>1110</v>
      </c>
      <c r="B332" s="42" t="s">
        <v>1111</v>
      </c>
      <c r="C332" s="43"/>
      <c r="D332" s="44">
        <f t="shared" si="22"/>
        <v>0</v>
      </c>
      <c r="E332" s="45" t="s">
        <v>156</v>
      </c>
      <c r="F332" s="46">
        <f t="shared" si="23"/>
        <v>0</v>
      </c>
      <c r="G332" s="47">
        <v>0</v>
      </c>
      <c r="H332" s="39"/>
      <c r="I332" s="40" t="s">
        <v>157</v>
      </c>
    </row>
    <row r="333" spans="1:9" s="40" customFormat="1" x14ac:dyDescent="0.2">
      <c r="A333" s="41" t="s">
        <v>1112</v>
      </c>
      <c r="B333" s="42" t="s">
        <v>1113</v>
      </c>
      <c r="C333" s="43"/>
      <c r="D333" s="44">
        <f t="shared" si="22"/>
        <v>0</v>
      </c>
      <c r="E333" s="45" t="s">
        <v>156</v>
      </c>
      <c r="F333" s="46">
        <f t="shared" si="23"/>
        <v>0</v>
      </c>
      <c r="G333" s="47">
        <v>2100</v>
      </c>
      <c r="H333" s="39"/>
      <c r="I333" s="40" t="s">
        <v>157</v>
      </c>
    </row>
    <row r="334" spans="1:9" s="40" customFormat="1" x14ac:dyDescent="0.2">
      <c r="A334" s="41" t="s">
        <v>1114</v>
      </c>
      <c r="B334" s="42" t="s">
        <v>1115</v>
      </c>
      <c r="C334" s="43"/>
      <c r="D334" s="44">
        <f t="shared" si="22"/>
        <v>0</v>
      </c>
      <c r="E334" s="45" t="s">
        <v>156</v>
      </c>
      <c r="F334" s="46">
        <f t="shared" si="23"/>
        <v>0</v>
      </c>
      <c r="G334" s="47">
        <v>0</v>
      </c>
      <c r="H334" s="39"/>
      <c r="I334" s="40" t="s">
        <v>157</v>
      </c>
    </row>
    <row r="335" spans="1:9" s="40" customFormat="1" x14ac:dyDescent="0.2">
      <c r="A335" s="41" t="s">
        <v>1116</v>
      </c>
      <c r="B335" s="42" t="s">
        <v>1117</v>
      </c>
      <c r="C335" s="43"/>
      <c r="D335" s="44">
        <f t="shared" si="22"/>
        <v>0</v>
      </c>
      <c r="E335" s="45" t="s">
        <v>156</v>
      </c>
      <c r="F335" s="46">
        <f t="shared" si="23"/>
        <v>0</v>
      </c>
      <c r="G335" s="47">
        <v>0</v>
      </c>
      <c r="H335" s="39"/>
      <c r="I335" s="40" t="s">
        <v>157</v>
      </c>
    </row>
    <row r="336" spans="1:9" s="40" customFormat="1" x14ac:dyDescent="0.2">
      <c r="A336" s="41" t="s">
        <v>1118</v>
      </c>
      <c r="B336" s="42" t="s">
        <v>1119</v>
      </c>
      <c r="C336" s="43"/>
      <c r="D336" s="44">
        <f t="shared" si="22"/>
        <v>0</v>
      </c>
      <c r="E336" s="45" t="s">
        <v>156</v>
      </c>
      <c r="F336" s="46">
        <f t="shared" si="23"/>
        <v>0</v>
      </c>
      <c r="G336" s="47">
        <v>0</v>
      </c>
      <c r="H336" s="39"/>
      <c r="I336" s="40" t="s">
        <v>157</v>
      </c>
    </row>
    <row r="337" spans="1:9" s="40" customFormat="1" x14ac:dyDescent="0.2">
      <c r="A337" s="41" t="s">
        <v>1120</v>
      </c>
      <c r="B337" s="42" t="s">
        <v>1121</v>
      </c>
      <c r="C337" s="43"/>
      <c r="D337" s="44">
        <f t="shared" si="22"/>
        <v>0</v>
      </c>
      <c r="E337" s="45" t="s">
        <v>156</v>
      </c>
      <c r="F337" s="46">
        <f t="shared" si="23"/>
        <v>0</v>
      </c>
      <c r="G337" s="47">
        <v>0</v>
      </c>
      <c r="H337" s="39"/>
      <c r="I337" s="40" t="s">
        <v>157</v>
      </c>
    </row>
    <row r="338" spans="1:9" s="40" customFormat="1" x14ac:dyDescent="0.2">
      <c r="A338" s="41" t="s">
        <v>1122</v>
      </c>
      <c r="B338" s="42" t="s">
        <v>1123</v>
      </c>
      <c r="C338" s="43"/>
      <c r="D338" s="44">
        <f t="shared" si="22"/>
        <v>0</v>
      </c>
      <c r="E338" s="45" t="s">
        <v>156</v>
      </c>
      <c r="F338" s="46">
        <f t="shared" si="23"/>
        <v>0</v>
      </c>
      <c r="G338" s="47">
        <v>0</v>
      </c>
      <c r="H338" s="39"/>
      <c r="I338" s="40" t="s">
        <v>157</v>
      </c>
    </row>
    <row r="339" spans="1:9" s="40" customFormat="1" x14ac:dyDescent="0.2">
      <c r="A339" s="41" t="s">
        <v>1124</v>
      </c>
      <c r="B339" s="42" t="s">
        <v>1125</v>
      </c>
      <c r="C339" s="43"/>
      <c r="D339" s="44">
        <f t="shared" si="22"/>
        <v>0</v>
      </c>
      <c r="E339" s="45" t="s">
        <v>156</v>
      </c>
      <c r="F339" s="46">
        <f t="shared" si="23"/>
        <v>0</v>
      </c>
      <c r="G339" s="47">
        <v>0</v>
      </c>
      <c r="H339" s="39"/>
      <c r="I339" s="40" t="s">
        <v>157</v>
      </c>
    </row>
    <row r="340" spans="1:9" s="40" customFormat="1" x14ac:dyDescent="0.2">
      <c r="A340" s="41" t="s">
        <v>1126</v>
      </c>
      <c r="B340" s="42" t="s">
        <v>1127</v>
      </c>
      <c r="C340" s="43"/>
      <c r="D340" s="44">
        <f t="shared" si="22"/>
        <v>0</v>
      </c>
      <c r="E340" s="45" t="s">
        <v>156</v>
      </c>
      <c r="F340" s="46">
        <f t="shared" si="23"/>
        <v>0</v>
      </c>
      <c r="G340" s="47">
        <v>0</v>
      </c>
      <c r="H340" s="39"/>
      <c r="I340" s="40" t="s">
        <v>157</v>
      </c>
    </row>
    <row r="341" spans="1:9" s="40" customFormat="1" x14ac:dyDescent="0.2">
      <c r="A341" s="41" t="s">
        <v>1128</v>
      </c>
      <c r="B341" s="42" t="s">
        <v>1129</v>
      </c>
      <c r="C341" s="43"/>
      <c r="D341" s="44">
        <f t="shared" si="22"/>
        <v>0</v>
      </c>
      <c r="E341" s="45" t="s">
        <v>156</v>
      </c>
      <c r="F341" s="46">
        <f t="shared" si="23"/>
        <v>0</v>
      </c>
      <c r="G341" s="47">
        <v>0</v>
      </c>
      <c r="H341" s="39"/>
      <c r="I341" s="40" t="s">
        <v>157</v>
      </c>
    </row>
    <row r="342" spans="1:9" s="40" customFormat="1" x14ac:dyDescent="0.2">
      <c r="A342" s="41" t="s">
        <v>1130</v>
      </c>
      <c r="B342" s="42" t="s">
        <v>1131</v>
      </c>
      <c r="C342" s="43"/>
      <c r="D342" s="44">
        <f t="shared" si="22"/>
        <v>0</v>
      </c>
      <c r="E342" s="45" t="s">
        <v>156</v>
      </c>
      <c r="F342" s="46">
        <f t="shared" si="23"/>
        <v>0</v>
      </c>
      <c r="G342" s="47">
        <v>0</v>
      </c>
      <c r="H342" s="39"/>
      <c r="I342" s="40" t="s">
        <v>157</v>
      </c>
    </row>
    <row r="343" spans="1:9" s="40" customFormat="1" x14ac:dyDescent="0.2">
      <c r="A343" s="41" t="s">
        <v>1132</v>
      </c>
      <c r="B343" s="42" t="s">
        <v>1133</v>
      </c>
      <c r="C343" s="43"/>
      <c r="D343" s="44">
        <f t="shared" si="22"/>
        <v>0</v>
      </c>
      <c r="E343" s="45" t="s">
        <v>156</v>
      </c>
      <c r="F343" s="46">
        <f t="shared" si="23"/>
        <v>0</v>
      </c>
      <c r="G343" s="47">
        <v>0</v>
      </c>
      <c r="H343" s="39"/>
      <c r="I343" s="40" t="s">
        <v>157</v>
      </c>
    </row>
    <row r="344" spans="1:9" s="40" customFormat="1" x14ac:dyDescent="0.2">
      <c r="A344" s="41" t="s">
        <v>1134</v>
      </c>
      <c r="B344" s="42" t="s">
        <v>1135</v>
      </c>
      <c r="C344" s="43"/>
      <c r="D344" s="44">
        <f t="shared" si="22"/>
        <v>0</v>
      </c>
      <c r="E344" s="45" t="s">
        <v>156</v>
      </c>
      <c r="F344" s="46">
        <f t="shared" si="23"/>
        <v>0</v>
      </c>
      <c r="G344" s="47">
        <v>0</v>
      </c>
      <c r="H344" s="39"/>
      <c r="I344" s="40" t="s">
        <v>157</v>
      </c>
    </row>
    <row r="345" spans="1:9" s="40" customFormat="1" x14ac:dyDescent="0.2">
      <c r="A345" s="41" t="s">
        <v>1136</v>
      </c>
      <c r="B345" s="42" t="s">
        <v>1137</v>
      </c>
      <c r="C345" s="43"/>
      <c r="D345" s="44">
        <f t="shared" si="22"/>
        <v>0</v>
      </c>
      <c r="E345" s="45" t="s">
        <v>156</v>
      </c>
      <c r="F345" s="46">
        <f t="shared" si="23"/>
        <v>0</v>
      </c>
      <c r="G345" s="47">
        <v>0</v>
      </c>
      <c r="H345" s="39"/>
      <c r="I345" s="40" t="s">
        <v>157</v>
      </c>
    </row>
    <row r="346" spans="1:9" s="40" customFormat="1" x14ac:dyDescent="0.2">
      <c r="A346" s="41" t="s">
        <v>1138</v>
      </c>
      <c r="B346" s="42" t="s">
        <v>1139</v>
      </c>
      <c r="C346" s="43"/>
      <c r="D346" s="44">
        <f t="shared" si="22"/>
        <v>0</v>
      </c>
      <c r="E346" s="45" t="s">
        <v>156</v>
      </c>
      <c r="F346" s="46">
        <f t="shared" si="23"/>
        <v>0</v>
      </c>
      <c r="G346" s="47">
        <v>0</v>
      </c>
      <c r="H346" s="39"/>
      <c r="I346" s="40" t="s">
        <v>157</v>
      </c>
    </row>
    <row r="347" spans="1:9" s="40" customFormat="1" x14ac:dyDescent="0.2">
      <c r="A347" s="41" t="s">
        <v>1140</v>
      </c>
      <c r="B347" s="42" t="s">
        <v>1141</v>
      </c>
      <c r="C347" s="43"/>
      <c r="D347" s="44">
        <f t="shared" si="22"/>
        <v>0</v>
      </c>
      <c r="E347" s="45" t="s">
        <v>156</v>
      </c>
      <c r="F347" s="46">
        <f t="shared" si="23"/>
        <v>0</v>
      </c>
      <c r="G347" s="47">
        <v>0</v>
      </c>
      <c r="H347" s="39"/>
      <c r="I347" s="40" t="s">
        <v>157</v>
      </c>
    </row>
    <row r="348" spans="1:9" s="40" customFormat="1" x14ac:dyDescent="0.2">
      <c r="A348" s="41" t="s">
        <v>1142</v>
      </c>
      <c r="B348" s="42" t="s">
        <v>1143</v>
      </c>
      <c r="C348" s="43"/>
      <c r="D348" s="44">
        <f t="shared" si="22"/>
        <v>0</v>
      </c>
      <c r="E348" s="45" t="s">
        <v>156</v>
      </c>
      <c r="F348" s="46">
        <f t="shared" si="23"/>
        <v>0</v>
      </c>
      <c r="G348" s="47">
        <v>0</v>
      </c>
      <c r="H348" s="39"/>
      <c r="I348" s="40" t="s">
        <v>157</v>
      </c>
    </row>
    <row r="349" spans="1:9" s="40" customFormat="1" x14ac:dyDescent="0.2">
      <c r="A349" s="41" t="s">
        <v>1144</v>
      </c>
      <c r="B349" s="42" t="s">
        <v>1145</v>
      </c>
      <c r="C349" s="43"/>
      <c r="D349" s="44">
        <f t="shared" si="22"/>
        <v>0</v>
      </c>
      <c r="E349" s="45" t="s">
        <v>156</v>
      </c>
      <c r="F349" s="46">
        <f t="shared" si="23"/>
        <v>0</v>
      </c>
      <c r="G349" s="47">
        <v>0</v>
      </c>
      <c r="H349" s="39"/>
      <c r="I349" s="40" t="s">
        <v>157</v>
      </c>
    </row>
    <row r="350" spans="1:9" s="40" customFormat="1" x14ac:dyDescent="0.2">
      <c r="A350" s="41" t="s">
        <v>1146</v>
      </c>
      <c r="B350" s="42" t="s">
        <v>1147</v>
      </c>
      <c r="C350" s="43"/>
      <c r="D350" s="44">
        <f t="shared" si="22"/>
        <v>0</v>
      </c>
      <c r="E350" s="45" t="s">
        <v>156</v>
      </c>
      <c r="F350" s="46">
        <f t="shared" si="23"/>
        <v>0</v>
      </c>
      <c r="G350" s="47">
        <v>0</v>
      </c>
      <c r="H350" s="39"/>
      <c r="I350" s="40" t="s">
        <v>157</v>
      </c>
    </row>
    <row r="351" spans="1:9" s="40" customFormat="1" x14ac:dyDescent="0.2">
      <c r="A351" s="41" t="s">
        <v>1148</v>
      </c>
      <c r="B351" s="42" t="s">
        <v>1149</v>
      </c>
      <c r="C351" s="43"/>
      <c r="D351" s="44">
        <f t="shared" si="22"/>
        <v>0</v>
      </c>
      <c r="E351" s="45" t="s">
        <v>156</v>
      </c>
      <c r="F351" s="46">
        <f t="shared" si="23"/>
        <v>0</v>
      </c>
      <c r="G351" s="47">
        <v>0</v>
      </c>
      <c r="H351" s="39"/>
      <c r="I351" s="40" t="s">
        <v>157</v>
      </c>
    </row>
    <row r="352" spans="1:9" s="40" customFormat="1" x14ac:dyDescent="0.2">
      <c r="A352" s="41" t="s">
        <v>1150</v>
      </c>
      <c r="B352" s="42" t="s">
        <v>1151</v>
      </c>
      <c r="C352" s="43"/>
      <c r="D352" s="44">
        <f t="shared" si="22"/>
        <v>0</v>
      </c>
      <c r="E352" s="45" t="s">
        <v>156</v>
      </c>
      <c r="F352" s="46">
        <f t="shared" si="23"/>
        <v>0</v>
      </c>
      <c r="G352" s="47">
        <v>0</v>
      </c>
      <c r="H352" s="39"/>
      <c r="I352" s="40" t="s">
        <v>157</v>
      </c>
    </row>
    <row r="353" spans="1:9" s="40" customFormat="1" x14ac:dyDescent="0.2">
      <c r="A353" s="41" t="s">
        <v>1152</v>
      </c>
      <c r="B353" s="42" t="s">
        <v>1153</v>
      </c>
      <c r="C353" s="43"/>
      <c r="D353" s="44">
        <f t="shared" si="22"/>
        <v>0</v>
      </c>
      <c r="E353" s="45" t="s">
        <v>156</v>
      </c>
      <c r="F353" s="46">
        <f t="shared" si="23"/>
        <v>0</v>
      </c>
      <c r="G353" s="47">
        <v>0</v>
      </c>
      <c r="H353" s="39"/>
      <c r="I353" s="40" t="s">
        <v>157</v>
      </c>
    </row>
    <row r="354" spans="1:9" s="40" customFormat="1" x14ac:dyDescent="0.2">
      <c r="A354" s="41" t="s">
        <v>1154</v>
      </c>
      <c r="B354" s="42" t="s">
        <v>1155</v>
      </c>
      <c r="C354" s="43"/>
      <c r="D354" s="44">
        <f t="shared" si="22"/>
        <v>0</v>
      </c>
      <c r="E354" s="45" t="s">
        <v>156</v>
      </c>
      <c r="F354" s="46">
        <f t="shared" si="23"/>
        <v>0</v>
      </c>
      <c r="G354" s="47">
        <v>0</v>
      </c>
      <c r="H354" s="39"/>
      <c r="I354" s="40" t="s">
        <v>157</v>
      </c>
    </row>
    <row r="355" spans="1:9" s="40" customFormat="1" x14ac:dyDescent="0.2">
      <c r="A355" s="41" t="s">
        <v>1156</v>
      </c>
      <c r="B355" s="42" t="s">
        <v>1157</v>
      </c>
      <c r="C355" s="43"/>
      <c r="D355" s="44">
        <f t="shared" si="22"/>
        <v>0</v>
      </c>
      <c r="E355" s="45" t="s">
        <v>156</v>
      </c>
      <c r="F355" s="46">
        <f t="shared" si="23"/>
        <v>0</v>
      </c>
      <c r="G355" s="47">
        <v>0</v>
      </c>
      <c r="H355" s="39"/>
      <c r="I355" s="40" t="s">
        <v>157</v>
      </c>
    </row>
    <row r="356" spans="1:9" s="40" customFormat="1" x14ac:dyDescent="0.2">
      <c r="A356" s="41" t="s">
        <v>1158</v>
      </c>
      <c r="B356" s="42" t="s">
        <v>1159</v>
      </c>
      <c r="C356" s="43"/>
      <c r="D356" s="44">
        <f t="shared" si="22"/>
        <v>0</v>
      </c>
      <c r="E356" s="45" t="s">
        <v>156</v>
      </c>
      <c r="F356" s="46">
        <f t="shared" si="23"/>
        <v>0</v>
      </c>
      <c r="G356" s="47">
        <v>0</v>
      </c>
      <c r="H356" s="39"/>
      <c r="I356" s="40" t="s">
        <v>157</v>
      </c>
    </row>
    <row r="357" spans="1:9" s="40" customFormat="1" x14ac:dyDescent="0.2">
      <c r="A357" s="41" t="s">
        <v>1160</v>
      </c>
      <c r="B357" s="42" t="s">
        <v>1161</v>
      </c>
      <c r="C357" s="43"/>
      <c r="D357" s="44">
        <f t="shared" si="22"/>
        <v>0</v>
      </c>
      <c r="E357" s="45" t="s">
        <v>156</v>
      </c>
      <c r="F357" s="46">
        <f t="shared" si="23"/>
        <v>0</v>
      </c>
      <c r="G357" s="47">
        <v>2100</v>
      </c>
      <c r="H357" s="39"/>
      <c r="I357" s="40" t="s">
        <v>157</v>
      </c>
    </row>
    <row r="358" spans="1:9" s="40" customFormat="1" x14ac:dyDescent="0.2">
      <c r="A358" s="41" t="s">
        <v>1162</v>
      </c>
      <c r="B358" s="42" t="s">
        <v>1163</v>
      </c>
      <c r="C358" s="43"/>
      <c r="D358" s="44">
        <f t="shared" si="22"/>
        <v>0</v>
      </c>
      <c r="E358" s="45" t="s">
        <v>156</v>
      </c>
      <c r="F358" s="46">
        <f t="shared" si="23"/>
        <v>0</v>
      </c>
      <c r="G358" s="47">
        <v>0</v>
      </c>
      <c r="H358" s="39"/>
      <c r="I358" s="40" t="s">
        <v>157</v>
      </c>
    </row>
    <row r="359" spans="1:9" s="40" customFormat="1" x14ac:dyDescent="0.2">
      <c r="A359" s="41" t="s">
        <v>1164</v>
      </c>
      <c r="B359" s="42" t="s">
        <v>1165</v>
      </c>
      <c r="C359" s="43"/>
      <c r="D359" s="44">
        <f t="shared" si="22"/>
        <v>0</v>
      </c>
      <c r="E359" s="45" t="s">
        <v>156</v>
      </c>
      <c r="F359" s="46">
        <f t="shared" si="23"/>
        <v>0</v>
      </c>
      <c r="G359" s="47">
        <v>0</v>
      </c>
      <c r="H359" s="39"/>
      <c r="I359" s="40" t="s">
        <v>157</v>
      </c>
    </row>
    <row r="360" spans="1:9" s="40" customFormat="1" x14ac:dyDescent="0.2">
      <c r="A360" s="41" t="s">
        <v>1166</v>
      </c>
      <c r="B360" s="42" t="s">
        <v>1167</v>
      </c>
      <c r="C360" s="43"/>
      <c r="D360" s="44">
        <f t="shared" si="22"/>
        <v>0</v>
      </c>
      <c r="E360" s="45" t="s">
        <v>156</v>
      </c>
      <c r="F360" s="46">
        <f t="shared" si="23"/>
        <v>0</v>
      </c>
      <c r="G360" s="47">
        <v>0</v>
      </c>
      <c r="H360" s="39"/>
      <c r="I360" s="40" t="s">
        <v>157</v>
      </c>
    </row>
    <row r="361" spans="1:9" s="40" customFormat="1" x14ac:dyDescent="0.2">
      <c r="A361" s="41" t="s">
        <v>1168</v>
      </c>
      <c r="B361" s="42" t="s">
        <v>1169</v>
      </c>
      <c r="C361" s="43"/>
      <c r="D361" s="44">
        <f t="shared" si="22"/>
        <v>0</v>
      </c>
      <c r="E361" s="45" t="s">
        <v>156</v>
      </c>
      <c r="F361" s="46">
        <f t="shared" si="23"/>
        <v>0</v>
      </c>
      <c r="G361" s="47">
        <v>0</v>
      </c>
      <c r="H361" s="39"/>
      <c r="I361" s="40" t="s">
        <v>157</v>
      </c>
    </row>
    <row r="362" spans="1:9" s="40" customFormat="1" x14ac:dyDescent="0.2">
      <c r="A362" s="41" t="s">
        <v>1170</v>
      </c>
      <c r="B362" s="42" t="s">
        <v>1171</v>
      </c>
      <c r="C362" s="43"/>
      <c r="D362" s="44">
        <f t="shared" si="22"/>
        <v>0</v>
      </c>
      <c r="E362" s="45" t="s">
        <v>156</v>
      </c>
      <c r="F362" s="46">
        <f t="shared" si="23"/>
        <v>0</v>
      </c>
      <c r="G362" s="47">
        <v>0</v>
      </c>
      <c r="H362" s="39"/>
      <c r="I362" s="40" t="s">
        <v>157</v>
      </c>
    </row>
    <row r="363" spans="1:9" s="40" customFormat="1" x14ac:dyDescent="0.2">
      <c r="A363" s="41" t="s">
        <v>1172</v>
      </c>
      <c r="B363" s="42" t="s">
        <v>1173</v>
      </c>
      <c r="C363" s="43"/>
      <c r="D363" s="44">
        <f t="shared" si="22"/>
        <v>0</v>
      </c>
      <c r="E363" s="45" t="s">
        <v>156</v>
      </c>
      <c r="F363" s="46">
        <f t="shared" si="23"/>
        <v>0</v>
      </c>
      <c r="G363" s="47">
        <v>0</v>
      </c>
      <c r="H363" s="39"/>
      <c r="I363" s="40" t="s">
        <v>157</v>
      </c>
    </row>
    <row r="364" spans="1:9" s="40" customFormat="1" x14ac:dyDescent="0.2">
      <c r="A364" s="41" t="s">
        <v>1174</v>
      </c>
      <c r="B364" s="42" t="s">
        <v>1175</v>
      </c>
      <c r="C364" s="43"/>
      <c r="D364" s="44">
        <f t="shared" si="22"/>
        <v>0</v>
      </c>
      <c r="E364" s="45" t="s">
        <v>156</v>
      </c>
      <c r="F364" s="46">
        <f t="shared" si="23"/>
        <v>0</v>
      </c>
      <c r="G364" s="47">
        <v>0</v>
      </c>
      <c r="H364" s="39"/>
      <c r="I364" s="40" t="s">
        <v>157</v>
      </c>
    </row>
    <row r="365" spans="1:9" s="40" customFormat="1" ht="13.5" thickBot="1" x14ac:dyDescent="0.25">
      <c r="A365" s="69"/>
      <c r="B365" s="42"/>
      <c r="C365" s="43"/>
      <c r="D365" s="44"/>
      <c r="E365" s="45"/>
      <c r="F365" s="46"/>
      <c r="G365" s="47"/>
      <c r="H365" s="39"/>
    </row>
    <row r="366" spans="1:9" s="40" customFormat="1" ht="13.5" thickBot="1" x14ac:dyDescent="0.25">
      <c r="A366" s="49"/>
      <c r="B366" s="50"/>
      <c r="C366" s="51" t="str">
        <f>"SUBTOTAL "&amp;B320</f>
        <v>SUBTOTAL HEATING, VENTILATION &amp; AIR CONDITIONING:</v>
      </c>
      <c r="D366" s="52"/>
      <c r="E366" s="53"/>
      <c r="F366" s="54"/>
      <c r="G366" s="55">
        <f ca="1">SUM(OFFSET(G319,1,0):OFFSET(G366,-1,0))</f>
        <v>5900</v>
      </c>
      <c r="H366" s="39"/>
    </row>
    <row r="367" spans="1:9" s="40" customFormat="1" x14ac:dyDescent="0.2">
      <c r="A367" s="32" t="s">
        <v>1176</v>
      </c>
      <c r="B367" s="33" t="s">
        <v>1177</v>
      </c>
      <c r="C367" s="59"/>
      <c r="D367" s="35"/>
      <c r="E367" s="36"/>
      <c r="F367" s="37"/>
      <c r="G367" s="38"/>
      <c r="H367" s="39"/>
    </row>
    <row r="368" spans="1:9" s="40" customFormat="1" x14ac:dyDescent="0.2">
      <c r="A368" s="41" t="s">
        <v>1178</v>
      </c>
      <c r="B368" s="42" t="s">
        <v>1179</v>
      </c>
      <c r="C368" s="43"/>
      <c r="D368" s="44">
        <f t="shared" ref="D368:D390" si="24">C$1</f>
        <v>0</v>
      </c>
      <c r="E368" s="45" t="s">
        <v>156</v>
      </c>
      <c r="F368" s="46">
        <f t="shared" ref="F368:F390" si="25">IF(D368&lt;=0,0,G368/D368)</f>
        <v>0</v>
      </c>
      <c r="G368" s="47">
        <v>0</v>
      </c>
      <c r="H368" s="39"/>
      <c r="I368" s="40" t="s">
        <v>157</v>
      </c>
    </row>
    <row r="369" spans="1:9" s="40" customFormat="1" x14ac:dyDescent="0.2">
      <c r="A369" s="41" t="s">
        <v>1180</v>
      </c>
      <c r="B369" s="42" t="s">
        <v>1181</v>
      </c>
      <c r="C369" s="43"/>
      <c r="D369" s="44">
        <f t="shared" si="24"/>
        <v>0</v>
      </c>
      <c r="E369" s="45" t="s">
        <v>156</v>
      </c>
      <c r="F369" s="46">
        <f t="shared" si="25"/>
        <v>0</v>
      </c>
      <c r="G369" s="47">
        <v>1900</v>
      </c>
      <c r="H369" s="39"/>
      <c r="I369" s="40" t="s">
        <v>157</v>
      </c>
    </row>
    <row r="370" spans="1:9" s="40" customFormat="1" x14ac:dyDescent="0.2">
      <c r="A370" s="41" t="s">
        <v>1182</v>
      </c>
      <c r="B370" s="42" t="s">
        <v>1183</v>
      </c>
      <c r="C370" s="43"/>
      <c r="D370" s="44">
        <f t="shared" si="24"/>
        <v>0</v>
      </c>
      <c r="E370" s="45" t="s">
        <v>156</v>
      </c>
      <c r="F370" s="46">
        <f t="shared" si="25"/>
        <v>0</v>
      </c>
      <c r="G370" s="47">
        <v>0</v>
      </c>
      <c r="H370" s="39"/>
      <c r="I370" s="40" t="s">
        <v>157</v>
      </c>
    </row>
    <row r="371" spans="1:9" s="40" customFormat="1" x14ac:dyDescent="0.2">
      <c r="A371" s="41" t="s">
        <v>1184</v>
      </c>
      <c r="B371" s="42" t="s">
        <v>1185</v>
      </c>
      <c r="C371" s="43"/>
      <c r="D371" s="44">
        <f t="shared" si="24"/>
        <v>0</v>
      </c>
      <c r="E371" s="45" t="s">
        <v>156</v>
      </c>
      <c r="F371" s="46">
        <f t="shared" si="25"/>
        <v>0</v>
      </c>
      <c r="G371" s="47">
        <v>0</v>
      </c>
      <c r="H371" s="39"/>
      <c r="I371" s="40" t="s">
        <v>157</v>
      </c>
    </row>
    <row r="372" spans="1:9" s="40" customFormat="1" x14ac:dyDescent="0.2">
      <c r="A372" s="41" t="s">
        <v>1186</v>
      </c>
      <c r="B372" s="42" t="s">
        <v>1187</v>
      </c>
      <c r="C372" s="43"/>
      <c r="D372" s="44">
        <f t="shared" si="24"/>
        <v>0</v>
      </c>
      <c r="E372" s="45" t="s">
        <v>156</v>
      </c>
      <c r="F372" s="46">
        <f t="shared" si="25"/>
        <v>0</v>
      </c>
      <c r="G372" s="47">
        <v>0</v>
      </c>
      <c r="H372" s="39"/>
      <c r="I372" s="40" t="s">
        <v>157</v>
      </c>
    </row>
    <row r="373" spans="1:9" s="40" customFormat="1" x14ac:dyDescent="0.2">
      <c r="A373" s="41" t="s">
        <v>1188</v>
      </c>
      <c r="B373" s="42" t="s">
        <v>1189</v>
      </c>
      <c r="C373" s="43"/>
      <c r="D373" s="44">
        <f t="shared" si="24"/>
        <v>0</v>
      </c>
      <c r="E373" s="45" t="s">
        <v>156</v>
      </c>
      <c r="F373" s="46">
        <f t="shared" si="25"/>
        <v>0</v>
      </c>
      <c r="G373" s="47">
        <v>0</v>
      </c>
      <c r="H373" s="39"/>
      <c r="I373" s="40" t="s">
        <v>157</v>
      </c>
    </row>
    <row r="374" spans="1:9" s="40" customFormat="1" x14ac:dyDescent="0.2">
      <c r="A374" s="41" t="s">
        <v>1190</v>
      </c>
      <c r="B374" s="42" t="s">
        <v>1191</v>
      </c>
      <c r="C374" s="43"/>
      <c r="D374" s="44">
        <f t="shared" si="24"/>
        <v>0</v>
      </c>
      <c r="E374" s="45" t="s">
        <v>156</v>
      </c>
      <c r="F374" s="46">
        <f t="shared" si="25"/>
        <v>0</v>
      </c>
      <c r="G374" s="47">
        <v>0</v>
      </c>
      <c r="H374" s="39"/>
      <c r="I374" s="40" t="s">
        <v>157</v>
      </c>
    </row>
    <row r="375" spans="1:9" s="40" customFormat="1" x14ac:dyDescent="0.2">
      <c r="A375" s="41" t="s">
        <v>1192</v>
      </c>
      <c r="B375" s="42" t="s">
        <v>1193</v>
      </c>
      <c r="C375" s="43"/>
      <c r="D375" s="44">
        <f t="shared" si="24"/>
        <v>0</v>
      </c>
      <c r="E375" s="45" t="s">
        <v>156</v>
      </c>
      <c r="F375" s="46">
        <f t="shared" si="25"/>
        <v>0</v>
      </c>
      <c r="G375" s="47">
        <v>0</v>
      </c>
      <c r="H375" s="39"/>
      <c r="I375" s="40" t="s">
        <v>157</v>
      </c>
    </row>
    <row r="376" spans="1:9" s="40" customFormat="1" x14ac:dyDescent="0.2">
      <c r="A376" s="41" t="s">
        <v>1194</v>
      </c>
      <c r="B376" s="42" t="s">
        <v>1195</v>
      </c>
      <c r="C376" s="43"/>
      <c r="D376" s="44">
        <f t="shared" si="24"/>
        <v>0</v>
      </c>
      <c r="E376" s="45" t="s">
        <v>156</v>
      </c>
      <c r="F376" s="46">
        <f t="shared" si="25"/>
        <v>0</v>
      </c>
      <c r="G376" s="47">
        <v>0</v>
      </c>
      <c r="H376" s="39"/>
      <c r="I376" s="40" t="s">
        <v>157</v>
      </c>
    </row>
    <row r="377" spans="1:9" s="40" customFormat="1" x14ac:dyDescent="0.2">
      <c r="A377" s="41" t="s">
        <v>1196</v>
      </c>
      <c r="B377" s="42" t="s">
        <v>1197</v>
      </c>
      <c r="C377" s="43"/>
      <c r="D377" s="44">
        <f t="shared" si="24"/>
        <v>0</v>
      </c>
      <c r="E377" s="45" t="s">
        <v>156</v>
      </c>
      <c r="F377" s="46">
        <f t="shared" si="25"/>
        <v>0</v>
      </c>
      <c r="G377" s="47">
        <v>0</v>
      </c>
      <c r="H377" s="39"/>
      <c r="I377" s="40" t="s">
        <v>157</v>
      </c>
    </row>
    <row r="378" spans="1:9" s="40" customFormat="1" x14ac:dyDescent="0.2">
      <c r="A378" s="41" t="s">
        <v>1198</v>
      </c>
      <c r="B378" s="42" t="s">
        <v>1199</v>
      </c>
      <c r="C378" s="43"/>
      <c r="D378" s="44">
        <f t="shared" si="24"/>
        <v>0</v>
      </c>
      <c r="E378" s="45" t="s">
        <v>156</v>
      </c>
      <c r="F378" s="46">
        <f t="shared" si="25"/>
        <v>0</v>
      </c>
      <c r="G378" s="47">
        <v>1900</v>
      </c>
      <c r="H378" s="39"/>
      <c r="I378" s="40" t="s">
        <v>157</v>
      </c>
    </row>
    <row r="379" spans="1:9" s="40" customFormat="1" x14ac:dyDescent="0.2">
      <c r="A379" s="41" t="s">
        <v>1200</v>
      </c>
      <c r="B379" s="42" t="s">
        <v>1201</v>
      </c>
      <c r="C379" s="43"/>
      <c r="D379" s="44">
        <f t="shared" si="24"/>
        <v>0</v>
      </c>
      <c r="E379" s="45" t="s">
        <v>156</v>
      </c>
      <c r="F379" s="46">
        <f t="shared" si="25"/>
        <v>0</v>
      </c>
      <c r="G379" s="47">
        <v>0</v>
      </c>
      <c r="H379" s="39"/>
      <c r="I379" s="40" t="s">
        <v>157</v>
      </c>
    </row>
    <row r="380" spans="1:9" s="40" customFormat="1" x14ac:dyDescent="0.2">
      <c r="A380" s="41" t="s">
        <v>1202</v>
      </c>
      <c r="B380" s="42" t="s">
        <v>1203</v>
      </c>
      <c r="C380" s="43"/>
      <c r="D380" s="44">
        <f t="shared" si="24"/>
        <v>0</v>
      </c>
      <c r="E380" s="45" t="s">
        <v>156</v>
      </c>
      <c r="F380" s="46">
        <f t="shared" si="25"/>
        <v>0</v>
      </c>
      <c r="G380" s="47">
        <v>0</v>
      </c>
      <c r="H380" s="39"/>
      <c r="I380" s="40" t="s">
        <v>157</v>
      </c>
    </row>
    <row r="381" spans="1:9" s="40" customFormat="1" x14ac:dyDescent="0.2">
      <c r="A381" s="41" t="s">
        <v>1204</v>
      </c>
      <c r="B381" s="42" t="s">
        <v>1205</v>
      </c>
      <c r="C381" s="43"/>
      <c r="D381" s="44">
        <f t="shared" si="24"/>
        <v>0</v>
      </c>
      <c r="E381" s="45" t="s">
        <v>156</v>
      </c>
      <c r="F381" s="46">
        <f t="shared" si="25"/>
        <v>0</v>
      </c>
      <c r="G381" s="47">
        <v>0</v>
      </c>
      <c r="H381" s="39"/>
      <c r="I381" s="40" t="s">
        <v>157</v>
      </c>
    </row>
    <row r="382" spans="1:9" s="40" customFormat="1" x14ac:dyDescent="0.2">
      <c r="A382" s="41" t="s">
        <v>1206</v>
      </c>
      <c r="B382" s="42" t="s">
        <v>1207</v>
      </c>
      <c r="C382" s="43"/>
      <c r="D382" s="44">
        <f t="shared" si="24"/>
        <v>0</v>
      </c>
      <c r="E382" s="45" t="s">
        <v>156</v>
      </c>
      <c r="F382" s="46">
        <f t="shared" si="25"/>
        <v>0</v>
      </c>
      <c r="G382" s="47">
        <v>0</v>
      </c>
      <c r="H382" s="39"/>
      <c r="I382" s="40" t="s">
        <v>157</v>
      </c>
    </row>
    <row r="383" spans="1:9" s="40" customFormat="1" x14ac:dyDescent="0.2">
      <c r="A383" s="41" t="s">
        <v>1208</v>
      </c>
      <c r="B383" s="42" t="s">
        <v>1209</v>
      </c>
      <c r="C383" s="43"/>
      <c r="D383" s="44">
        <f t="shared" si="24"/>
        <v>0</v>
      </c>
      <c r="E383" s="45" t="s">
        <v>156</v>
      </c>
      <c r="F383" s="46">
        <f t="shared" si="25"/>
        <v>0</v>
      </c>
      <c r="G383" s="47">
        <v>0</v>
      </c>
      <c r="H383" s="39"/>
      <c r="I383" s="40" t="s">
        <v>157</v>
      </c>
    </row>
    <row r="384" spans="1:9" s="40" customFormat="1" x14ac:dyDescent="0.2">
      <c r="A384" s="41" t="s">
        <v>1210</v>
      </c>
      <c r="B384" s="42" t="s">
        <v>1211</v>
      </c>
      <c r="C384" s="43"/>
      <c r="D384" s="44">
        <f t="shared" si="24"/>
        <v>0</v>
      </c>
      <c r="E384" s="45" t="s">
        <v>156</v>
      </c>
      <c r="F384" s="46">
        <f t="shared" si="25"/>
        <v>0</v>
      </c>
      <c r="G384" s="47">
        <v>0</v>
      </c>
      <c r="H384" s="39"/>
      <c r="I384" s="40" t="s">
        <v>157</v>
      </c>
    </row>
    <row r="385" spans="1:9" s="40" customFormat="1" x14ac:dyDescent="0.2">
      <c r="A385" s="41" t="s">
        <v>1212</v>
      </c>
      <c r="B385" s="42" t="s">
        <v>1213</v>
      </c>
      <c r="C385" s="43"/>
      <c r="D385" s="44">
        <f t="shared" si="24"/>
        <v>0</v>
      </c>
      <c r="E385" s="45" t="s">
        <v>156</v>
      </c>
      <c r="F385" s="46">
        <f t="shared" si="25"/>
        <v>0</v>
      </c>
      <c r="G385" s="47">
        <v>0</v>
      </c>
      <c r="H385" s="39"/>
      <c r="I385" s="40" t="s">
        <v>157</v>
      </c>
    </row>
    <row r="386" spans="1:9" s="40" customFormat="1" x14ac:dyDescent="0.2">
      <c r="A386" s="41" t="s">
        <v>1214</v>
      </c>
      <c r="B386" s="42" t="s">
        <v>1215</v>
      </c>
      <c r="C386" s="43"/>
      <c r="D386" s="44">
        <f t="shared" si="24"/>
        <v>0</v>
      </c>
      <c r="E386" s="45" t="s">
        <v>156</v>
      </c>
      <c r="F386" s="46">
        <f t="shared" si="25"/>
        <v>0</v>
      </c>
      <c r="G386" s="47">
        <v>0</v>
      </c>
      <c r="H386" s="39"/>
      <c r="I386" s="40" t="s">
        <v>157</v>
      </c>
    </row>
    <row r="387" spans="1:9" s="40" customFormat="1" x14ac:dyDescent="0.2">
      <c r="A387" s="41" t="s">
        <v>1216</v>
      </c>
      <c r="B387" s="42" t="s">
        <v>1217</v>
      </c>
      <c r="C387" s="43"/>
      <c r="D387" s="44">
        <f t="shared" si="24"/>
        <v>0</v>
      </c>
      <c r="E387" s="45" t="s">
        <v>156</v>
      </c>
      <c r="F387" s="46">
        <f t="shared" si="25"/>
        <v>0</v>
      </c>
      <c r="G387" s="47">
        <v>1900</v>
      </c>
      <c r="H387" s="39"/>
      <c r="I387" s="40" t="s">
        <v>157</v>
      </c>
    </row>
    <row r="388" spans="1:9" s="40" customFormat="1" x14ac:dyDescent="0.2">
      <c r="A388" s="41" t="s">
        <v>1218</v>
      </c>
      <c r="B388" s="42" t="s">
        <v>1219</v>
      </c>
      <c r="C388" s="43"/>
      <c r="D388" s="44">
        <f t="shared" si="24"/>
        <v>0</v>
      </c>
      <c r="E388" s="45" t="s">
        <v>156</v>
      </c>
      <c r="F388" s="46">
        <f t="shared" si="25"/>
        <v>0</v>
      </c>
      <c r="G388" s="47">
        <v>0</v>
      </c>
      <c r="H388" s="39"/>
      <c r="I388" s="40" t="s">
        <v>157</v>
      </c>
    </row>
    <row r="389" spans="1:9" s="40" customFormat="1" x14ac:dyDescent="0.2">
      <c r="A389" s="41" t="s">
        <v>1220</v>
      </c>
      <c r="B389" s="42" t="s">
        <v>1221</v>
      </c>
      <c r="C389" s="43"/>
      <c r="D389" s="44">
        <f t="shared" si="24"/>
        <v>0</v>
      </c>
      <c r="E389" s="45" t="s">
        <v>156</v>
      </c>
      <c r="F389" s="46">
        <f t="shared" si="25"/>
        <v>0</v>
      </c>
      <c r="G389" s="47">
        <v>0</v>
      </c>
      <c r="H389" s="39"/>
      <c r="I389" s="40" t="s">
        <v>157</v>
      </c>
    </row>
    <row r="390" spans="1:9" s="40" customFormat="1" x14ac:dyDescent="0.2">
      <c r="A390" s="41" t="s">
        <v>1222</v>
      </c>
      <c r="B390" s="42" t="s">
        <v>1223</v>
      </c>
      <c r="C390" s="43"/>
      <c r="D390" s="44">
        <f t="shared" si="24"/>
        <v>0</v>
      </c>
      <c r="E390" s="45" t="s">
        <v>156</v>
      </c>
      <c r="F390" s="46">
        <f t="shared" si="25"/>
        <v>0</v>
      </c>
      <c r="G390" s="47">
        <v>0</v>
      </c>
      <c r="H390" s="39"/>
      <c r="I390" s="40" t="s">
        <v>157</v>
      </c>
    </row>
    <row r="391" spans="1:9" s="40" customFormat="1" ht="13.5" thickBot="1" x14ac:dyDescent="0.25">
      <c r="A391" s="69"/>
      <c r="B391" s="42"/>
      <c r="C391" s="43"/>
      <c r="D391" s="44"/>
      <c r="E391" s="45"/>
      <c r="F391" s="46"/>
      <c r="G391" s="47"/>
      <c r="H391" s="39"/>
    </row>
    <row r="392" spans="1:9" s="40" customFormat="1" ht="13.5" thickBot="1" x14ac:dyDescent="0.25">
      <c r="A392" s="49"/>
      <c r="B392" s="50"/>
      <c r="C392" s="51" t="str">
        <f>"SUBTOTAL "&amp;B367</f>
        <v>SUBTOTAL ELECTRICAL:</v>
      </c>
      <c r="D392" s="52"/>
      <c r="E392" s="53"/>
      <c r="F392" s="54"/>
      <c r="G392" s="55">
        <f ca="1">SUM(OFFSET(G366,1,0):OFFSET(G392,-1,0))</f>
        <v>5700</v>
      </c>
      <c r="H392" s="39"/>
    </row>
    <row r="393" spans="1:9" s="40" customFormat="1" x14ac:dyDescent="0.2">
      <c r="A393" s="32" t="s">
        <v>1224</v>
      </c>
      <c r="B393" s="33" t="s">
        <v>1225</v>
      </c>
      <c r="C393" s="59"/>
      <c r="D393" s="35"/>
      <c r="E393" s="36"/>
      <c r="F393" s="37"/>
      <c r="G393" s="38"/>
      <c r="H393" s="39"/>
    </row>
    <row r="394" spans="1:9" s="40" customFormat="1" x14ac:dyDescent="0.2">
      <c r="A394" s="41" t="s">
        <v>1226</v>
      </c>
      <c r="B394" s="42" t="s">
        <v>1227</v>
      </c>
      <c r="C394" s="43"/>
      <c r="D394" s="44">
        <f t="shared" ref="D394:D400" si="26">C$1</f>
        <v>0</v>
      </c>
      <c r="E394" s="45" t="s">
        <v>156</v>
      </c>
      <c r="F394" s="46">
        <f t="shared" ref="F394:F400" si="27">IF(D394&lt;=0,0,G394/D394)</f>
        <v>0</v>
      </c>
      <c r="G394" s="47">
        <v>0</v>
      </c>
      <c r="H394" s="39"/>
      <c r="I394" s="40" t="s">
        <v>157</v>
      </c>
    </row>
    <row r="395" spans="1:9" s="40" customFormat="1" x14ac:dyDescent="0.2">
      <c r="A395" s="41" t="s">
        <v>1228</v>
      </c>
      <c r="B395" s="42" t="s">
        <v>1229</v>
      </c>
      <c r="C395" s="43"/>
      <c r="D395" s="44">
        <f t="shared" si="26"/>
        <v>0</v>
      </c>
      <c r="E395" s="45" t="s">
        <v>156</v>
      </c>
      <c r="F395" s="46">
        <f t="shared" si="27"/>
        <v>0</v>
      </c>
      <c r="G395" s="47">
        <v>0</v>
      </c>
      <c r="H395" s="39"/>
      <c r="I395" s="40" t="s">
        <v>157</v>
      </c>
    </row>
    <row r="396" spans="1:9" s="40" customFormat="1" x14ac:dyDescent="0.2">
      <c r="A396" s="41" t="s">
        <v>1230</v>
      </c>
      <c r="B396" s="42" t="s">
        <v>1231</v>
      </c>
      <c r="C396" s="43"/>
      <c r="D396" s="44">
        <f t="shared" si="26"/>
        <v>0</v>
      </c>
      <c r="E396" s="45" t="s">
        <v>156</v>
      </c>
      <c r="F396" s="46">
        <f t="shared" si="27"/>
        <v>0</v>
      </c>
      <c r="G396" s="47">
        <v>19000</v>
      </c>
      <c r="H396" s="39"/>
      <c r="I396" s="40" t="s">
        <v>157</v>
      </c>
    </row>
    <row r="397" spans="1:9" s="40" customFormat="1" x14ac:dyDescent="0.2">
      <c r="A397" s="41" t="s">
        <v>1232</v>
      </c>
      <c r="B397" s="42" t="s">
        <v>1233</v>
      </c>
      <c r="C397" s="43"/>
      <c r="D397" s="44">
        <f t="shared" si="26"/>
        <v>0</v>
      </c>
      <c r="E397" s="45" t="s">
        <v>156</v>
      </c>
      <c r="F397" s="46">
        <f t="shared" si="27"/>
        <v>0</v>
      </c>
      <c r="G397" s="47">
        <v>0</v>
      </c>
      <c r="H397" s="39"/>
      <c r="I397" s="40" t="s">
        <v>157</v>
      </c>
    </row>
    <row r="398" spans="1:9" s="40" customFormat="1" x14ac:dyDescent="0.2">
      <c r="A398" s="41" t="s">
        <v>1234</v>
      </c>
      <c r="B398" s="42" t="s">
        <v>1235</v>
      </c>
      <c r="C398" s="43"/>
      <c r="D398" s="44">
        <f t="shared" si="26"/>
        <v>0</v>
      </c>
      <c r="E398" s="45" t="s">
        <v>156</v>
      </c>
      <c r="F398" s="46">
        <f t="shared" si="27"/>
        <v>0</v>
      </c>
      <c r="G398" s="47">
        <v>0</v>
      </c>
      <c r="H398" s="39"/>
      <c r="I398" s="40" t="s">
        <v>157</v>
      </c>
    </row>
    <row r="399" spans="1:9" s="40" customFormat="1" x14ac:dyDescent="0.2">
      <c r="A399" s="41" t="s">
        <v>1236</v>
      </c>
      <c r="B399" s="42" t="s">
        <v>1237</v>
      </c>
      <c r="C399" s="43"/>
      <c r="D399" s="44">
        <f t="shared" si="26"/>
        <v>0</v>
      </c>
      <c r="E399" s="45" t="s">
        <v>156</v>
      </c>
      <c r="F399" s="46">
        <f t="shared" si="27"/>
        <v>0</v>
      </c>
      <c r="G399" s="47">
        <v>0</v>
      </c>
      <c r="H399" s="39"/>
      <c r="I399" s="40" t="s">
        <v>157</v>
      </c>
    </row>
    <row r="400" spans="1:9" s="40" customFormat="1" x14ac:dyDescent="0.2">
      <c r="A400" s="41" t="s">
        <v>1238</v>
      </c>
      <c r="B400" s="42" t="s">
        <v>1239</v>
      </c>
      <c r="C400" s="43"/>
      <c r="D400" s="44">
        <f t="shared" si="26"/>
        <v>0</v>
      </c>
      <c r="E400" s="45" t="s">
        <v>156</v>
      </c>
      <c r="F400" s="46">
        <f t="shared" si="27"/>
        <v>0</v>
      </c>
      <c r="G400" s="47">
        <v>0</v>
      </c>
      <c r="H400" s="39"/>
      <c r="I400" s="40" t="s">
        <v>157</v>
      </c>
    </row>
    <row r="401" spans="1:9" s="40" customFormat="1" ht="13.5" thickBot="1" x14ac:dyDescent="0.25">
      <c r="A401" s="69"/>
      <c r="B401" s="42"/>
      <c r="C401" s="43"/>
      <c r="D401" s="44"/>
      <c r="E401" s="45"/>
      <c r="F401" s="46"/>
      <c r="G401" s="47"/>
      <c r="H401" s="39"/>
    </row>
    <row r="402" spans="1:9" s="40" customFormat="1" ht="13.5" thickBot="1" x14ac:dyDescent="0.25">
      <c r="A402" s="49"/>
      <c r="B402" s="50"/>
      <c r="C402" s="51" t="str">
        <f>"SUBTOTAL "&amp;B393</f>
        <v>SUBTOTAL COMMUNICATIONS:</v>
      </c>
      <c r="D402" s="52"/>
      <c r="E402" s="53"/>
      <c r="F402" s="54"/>
      <c r="G402" s="55">
        <f ca="1">SUM(OFFSET(G392,1,0):OFFSET(G402,-1,0))</f>
        <v>19000</v>
      </c>
      <c r="H402" s="39"/>
    </row>
    <row r="403" spans="1:9" s="40" customFormat="1" x14ac:dyDescent="0.2">
      <c r="A403" s="32" t="s">
        <v>1240</v>
      </c>
      <c r="B403" s="33" t="s">
        <v>1241</v>
      </c>
      <c r="C403" s="59"/>
      <c r="D403" s="35"/>
      <c r="E403" s="36"/>
      <c r="F403" s="37"/>
      <c r="G403" s="38"/>
      <c r="H403" s="39"/>
    </row>
    <row r="404" spans="1:9" s="40" customFormat="1" x14ac:dyDescent="0.2">
      <c r="A404" s="41" t="s">
        <v>1242</v>
      </c>
      <c r="B404" s="42" t="s">
        <v>1243</v>
      </c>
      <c r="C404" s="43"/>
      <c r="D404" s="44">
        <f t="shared" ref="D404:D414" si="28">C$1</f>
        <v>0</v>
      </c>
      <c r="E404" s="45" t="s">
        <v>156</v>
      </c>
      <c r="F404" s="46">
        <f t="shared" ref="F404:F414" si="29">IF(D404&lt;=0,0,G404/D404)</f>
        <v>0</v>
      </c>
      <c r="G404" s="47">
        <v>0</v>
      </c>
      <c r="H404" s="39"/>
      <c r="I404" s="40" t="s">
        <v>157</v>
      </c>
    </row>
    <row r="405" spans="1:9" s="40" customFormat="1" x14ac:dyDescent="0.2">
      <c r="A405" s="41" t="s">
        <v>1244</v>
      </c>
      <c r="B405" s="42" t="s">
        <v>1245</v>
      </c>
      <c r="C405" s="43"/>
      <c r="D405" s="44">
        <f t="shared" si="28"/>
        <v>0</v>
      </c>
      <c r="E405" s="45" t="s">
        <v>156</v>
      </c>
      <c r="F405" s="46">
        <f t="shared" si="29"/>
        <v>0</v>
      </c>
      <c r="G405" s="47">
        <v>0</v>
      </c>
      <c r="H405" s="39"/>
      <c r="I405" s="40" t="s">
        <v>157</v>
      </c>
    </row>
    <row r="406" spans="1:9" s="40" customFormat="1" x14ac:dyDescent="0.2">
      <c r="A406" s="41" t="s">
        <v>1246</v>
      </c>
      <c r="B406" s="42" t="s">
        <v>1247</v>
      </c>
      <c r="C406" s="43"/>
      <c r="D406" s="44">
        <f t="shared" si="28"/>
        <v>0</v>
      </c>
      <c r="E406" s="45" t="s">
        <v>156</v>
      </c>
      <c r="F406" s="46">
        <f t="shared" si="29"/>
        <v>0</v>
      </c>
      <c r="G406" s="47">
        <v>2400</v>
      </c>
      <c r="H406" s="39"/>
      <c r="I406" s="40" t="s">
        <v>157</v>
      </c>
    </row>
    <row r="407" spans="1:9" s="40" customFormat="1" x14ac:dyDescent="0.2">
      <c r="A407" s="41" t="s">
        <v>1248</v>
      </c>
      <c r="B407" s="42" t="s">
        <v>1249</v>
      </c>
      <c r="C407" s="43"/>
      <c r="D407" s="44">
        <f t="shared" si="28"/>
        <v>0</v>
      </c>
      <c r="E407" s="45" t="s">
        <v>156</v>
      </c>
      <c r="F407" s="46">
        <f t="shared" si="29"/>
        <v>0</v>
      </c>
      <c r="G407" s="47">
        <v>0</v>
      </c>
      <c r="H407" s="39"/>
      <c r="I407" s="40" t="s">
        <v>157</v>
      </c>
    </row>
    <row r="408" spans="1:9" s="40" customFormat="1" x14ac:dyDescent="0.2">
      <c r="A408" s="41" t="s">
        <v>1250</v>
      </c>
      <c r="B408" s="42" t="s">
        <v>1251</v>
      </c>
      <c r="C408" s="43"/>
      <c r="D408" s="44">
        <f t="shared" si="28"/>
        <v>0</v>
      </c>
      <c r="E408" s="45" t="s">
        <v>156</v>
      </c>
      <c r="F408" s="46">
        <f t="shared" si="29"/>
        <v>0</v>
      </c>
      <c r="G408" s="47">
        <v>0</v>
      </c>
      <c r="H408" s="39"/>
      <c r="I408" s="40" t="s">
        <v>157</v>
      </c>
    </row>
    <row r="409" spans="1:9" s="40" customFormat="1" x14ac:dyDescent="0.2">
      <c r="A409" s="41" t="s">
        <v>1252</v>
      </c>
      <c r="B409" s="42" t="s">
        <v>1253</v>
      </c>
      <c r="C409" s="43"/>
      <c r="D409" s="44">
        <f t="shared" si="28"/>
        <v>0</v>
      </c>
      <c r="E409" s="45" t="s">
        <v>156</v>
      </c>
      <c r="F409" s="46">
        <f t="shared" si="29"/>
        <v>0</v>
      </c>
      <c r="G409" s="47">
        <v>24000</v>
      </c>
      <c r="H409" s="39"/>
      <c r="I409" s="40" t="s">
        <v>157</v>
      </c>
    </row>
    <row r="410" spans="1:9" s="40" customFormat="1" x14ac:dyDescent="0.2">
      <c r="A410" s="41" t="s">
        <v>1254</v>
      </c>
      <c r="B410" s="42" t="s">
        <v>1255</v>
      </c>
      <c r="C410" s="43"/>
      <c r="D410" s="44">
        <f t="shared" si="28"/>
        <v>0</v>
      </c>
      <c r="E410" s="45" t="s">
        <v>156</v>
      </c>
      <c r="F410" s="46">
        <f t="shared" si="29"/>
        <v>0</v>
      </c>
      <c r="G410" s="47">
        <v>0</v>
      </c>
      <c r="H410" s="39"/>
      <c r="I410" s="40" t="s">
        <v>157</v>
      </c>
    </row>
    <row r="411" spans="1:9" s="40" customFormat="1" x14ac:dyDescent="0.2">
      <c r="A411" s="41" t="s">
        <v>1256</v>
      </c>
      <c r="B411" s="42" t="s">
        <v>1257</v>
      </c>
      <c r="C411" s="43"/>
      <c r="D411" s="44">
        <f t="shared" si="28"/>
        <v>0</v>
      </c>
      <c r="E411" s="45" t="s">
        <v>156</v>
      </c>
      <c r="F411" s="46">
        <f t="shared" si="29"/>
        <v>0</v>
      </c>
      <c r="G411" s="47">
        <v>0</v>
      </c>
      <c r="H411" s="39"/>
      <c r="I411" s="40" t="s">
        <v>157</v>
      </c>
    </row>
    <row r="412" spans="1:9" s="40" customFormat="1" x14ac:dyDescent="0.2">
      <c r="A412" s="41" t="s">
        <v>1258</v>
      </c>
      <c r="B412" s="42" t="s">
        <v>1259</v>
      </c>
      <c r="C412" s="43"/>
      <c r="D412" s="44">
        <f t="shared" si="28"/>
        <v>0</v>
      </c>
      <c r="E412" s="45" t="s">
        <v>156</v>
      </c>
      <c r="F412" s="46">
        <f t="shared" si="29"/>
        <v>0</v>
      </c>
      <c r="G412" s="47">
        <v>0</v>
      </c>
      <c r="H412" s="39"/>
      <c r="I412" s="40" t="s">
        <v>157</v>
      </c>
    </row>
    <row r="413" spans="1:9" s="40" customFormat="1" x14ac:dyDescent="0.2">
      <c r="A413" s="41" t="s">
        <v>1260</v>
      </c>
      <c r="B413" s="42" t="s">
        <v>1261</v>
      </c>
      <c r="C413" s="43"/>
      <c r="D413" s="44">
        <f t="shared" si="28"/>
        <v>0</v>
      </c>
      <c r="E413" s="45" t="s">
        <v>156</v>
      </c>
      <c r="F413" s="46">
        <f t="shared" si="29"/>
        <v>0</v>
      </c>
      <c r="G413" s="47">
        <v>0</v>
      </c>
      <c r="H413" s="39"/>
      <c r="I413" s="40" t="s">
        <v>157</v>
      </c>
    </row>
    <row r="414" spans="1:9" s="40" customFormat="1" x14ac:dyDescent="0.2">
      <c r="A414" s="41" t="s">
        <v>1262</v>
      </c>
      <c r="B414" s="42" t="s">
        <v>1263</v>
      </c>
      <c r="C414" s="43"/>
      <c r="D414" s="44">
        <f t="shared" si="28"/>
        <v>0</v>
      </c>
      <c r="E414" s="45" t="s">
        <v>156</v>
      </c>
      <c r="F414" s="46">
        <f t="shared" si="29"/>
        <v>0</v>
      </c>
      <c r="G414" s="47">
        <v>0</v>
      </c>
      <c r="H414" s="39"/>
      <c r="I414" s="40" t="s">
        <v>157</v>
      </c>
    </row>
    <row r="415" spans="1:9" s="40" customFormat="1" ht="13.5" thickBot="1" x14ac:dyDescent="0.25">
      <c r="A415" s="69"/>
      <c r="B415" s="42"/>
      <c r="C415" s="43"/>
      <c r="D415" s="44"/>
      <c r="E415" s="45"/>
      <c r="F415" s="46"/>
      <c r="G415" s="47"/>
      <c r="H415" s="39"/>
    </row>
    <row r="416" spans="1:9" s="40" customFormat="1" ht="13.5" thickBot="1" x14ac:dyDescent="0.25">
      <c r="A416" s="49"/>
      <c r="B416" s="50"/>
      <c r="C416" s="51" t="str">
        <f>"SUBTOTAL "&amp;B403</f>
        <v>SUBTOTAL ELECTRONIC SAFETY EQUIPMENT:</v>
      </c>
      <c r="D416" s="52"/>
      <c r="E416" s="53"/>
      <c r="F416" s="54"/>
      <c r="G416" s="55">
        <f ca="1">SUM(OFFSET(G402,1,0):OFFSET(G416,-1,0))</f>
        <v>26400</v>
      </c>
      <c r="H416" s="39"/>
    </row>
    <row r="417" spans="1:9" s="40" customFormat="1" x14ac:dyDescent="0.2">
      <c r="A417" s="32" t="s">
        <v>1264</v>
      </c>
      <c r="B417" s="33" t="s">
        <v>1265</v>
      </c>
      <c r="C417" s="59"/>
      <c r="D417" s="35"/>
      <c r="E417" s="36"/>
      <c r="F417" s="37"/>
      <c r="G417" s="38"/>
      <c r="H417" s="39"/>
    </row>
    <row r="418" spans="1:9" s="40" customFormat="1" x14ac:dyDescent="0.2">
      <c r="A418" s="41" t="s">
        <v>1266</v>
      </c>
      <c r="B418" s="42" t="s">
        <v>1267</v>
      </c>
      <c r="C418" s="43"/>
      <c r="D418" s="44"/>
      <c r="E418" s="45" t="s">
        <v>1268</v>
      </c>
      <c r="F418" s="46">
        <f t="shared" ref="F418:F447" si="30">IF(D418&lt;=0,0,G418/D418)</f>
        <v>0</v>
      </c>
      <c r="G418" s="47">
        <v>0</v>
      </c>
      <c r="H418" s="39"/>
      <c r="I418" s="40" t="s">
        <v>1269</v>
      </c>
    </row>
    <row r="419" spans="1:9" s="40" customFormat="1" x14ac:dyDescent="0.2">
      <c r="A419" s="41" t="s">
        <v>1270</v>
      </c>
      <c r="B419" s="42" t="s">
        <v>1271</v>
      </c>
      <c r="C419" s="43"/>
      <c r="D419" s="44"/>
      <c r="E419" s="45" t="s">
        <v>1272</v>
      </c>
      <c r="F419" s="46">
        <f t="shared" si="30"/>
        <v>0</v>
      </c>
      <c r="G419" s="47">
        <v>0</v>
      </c>
      <c r="H419" s="39"/>
      <c r="I419" s="40" t="s">
        <v>1273</v>
      </c>
    </row>
    <row r="420" spans="1:9" s="40" customFormat="1" x14ac:dyDescent="0.2">
      <c r="A420" s="41" t="s">
        <v>1274</v>
      </c>
      <c r="B420" s="42" t="s">
        <v>1275</v>
      </c>
      <c r="C420" s="43"/>
      <c r="D420" s="60">
        <f>D$1</f>
        <v>0</v>
      </c>
      <c r="E420" s="45" t="s">
        <v>215</v>
      </c>
      <c r="F420" s="46">
        <f t="shared" si="30"/>
        <v>0</v>
      </c>
      <c r="G420" s="47">
        <v>1000</v>
      </c>
      <c r="H420" s="39"/>
      <c r="I420" s="40" t="s">
        <v>216</v>
      </c>
    </row>
    <row r="421" spans="1:9" s="40" customFormat="1" x14ac:dyDescent="0.2">
      <c r="A421" s="41" t="s">
        <v>1276</v>
      </c>
      <c r="B421" s="42" t="s">
        <v>1277</v>
      </c>
      <c r="C421" s="43"/>
      <c r="D421" s="44"/>
      <c r="E421" s="45" t="s">
        <v>1278</v>
      </c>
      <c r="F421" s="46">
        <f t="shared" si="30"/>
        <v>0</v>
      </c>
      <c r="G421" s="47">
        <v>0</v>
      </c>
      <c r="H421" s="39"/>
      <c r="I421" s="40" t="s">
        <v>1279</v>
      </c>
    </row>
    <row r="422" spans="1:9" s="40" customFormat="1" x14ac:dyDescent="0.2">
      <c r="A422" s="41" t="s">
        <v>1280</v>
      </c>
      <c r="B422" s="42" t="s">
        <v>1281</v>
      </c>
      <c r="C422" s="43"/>
      <c r="D422" s="44"/>
      <c r="E422" s="45" t="s">
        <v>1282</v>
      </c>
      <c r="F422" s="46">
        <f t="shared" si="30"/>
        <v>0</v>
      </c>
      <c r="G422" s="47">
        <v>0</v>
      </c>
      <c r="H422" s="39"/>
      <c r="I422" s="40" t="s">
        <v>1283</v>
      </c>
    </row>
    <row r="423" spans="1:9" s="40" customFormat="1" x14ac:dyDescent="0.2">
      <c r="A423" s="41" t="s">
        <v>1284</v>
      </c>
      <c r="B423" s="42" t="s">
        <v>1285</v>
      </c>
      <c r="C423" s="43"/>
      <c r="D423" s="44"/>
      <c r="E423" s="45" t="s">
        <v>1286</v>
      </c>
      <c r="F423" s="46">
        <f t="shared" si="30"/>
        <v>0</v>
      </c>
      <c r="G423" s="47">
        <v>0</v>
      </c>
      <c r="H423" s="39"/>
      <c r="I423" s="40" t="s">
        <v>1287</v>
      </c>
    </row>
    <row r="424" spans="1:9" s="40" customFormat="1" x14ac:dyDescent="0.2">
      <c r="A424" s="41" t="s">
        <v>1288</v>
      </c>
      <c r="B424" s="42" t="s">
        <v>1289</v>
      </c>
      <c r="C424" s="43"/>
      <c r="D424" s="44"/>
      <c r="E424" s="45" t="s">
        <v>1290</v>
      </c>
      <c r="F424" s="46">
        <f t="shared" si="30"/>
        <v>0</v>
      </c>
      <c r="G424" s="47">
        <v>0</v>
      </c>
      <c r="H424" s="39"/>
      <c r="I424" s="40" t="s">
        <v>1291</v>
      </c>
    </row>
    <row r="425" spans="1:9" s="40" customFormat="1" x14ac:dyDescent="0.2">
      <c r="A425" s="41" t="s">
        <v>1292</v>
      </c>
      <c r="B425" s="42" t="s">
        <v>1293</v>
      </c>
      <c r="C425" s="43"/>
      <c r="D425" s="60">
        <f>D$1</f>
        <v>0</v>
      </c>
      <c r="E425" s="45" t="s">
        <v>215</v>
      </c>
      <c r="F425" s="46">
        <f t="shared" si="30"/>
        <v>0</v>
      </c>
      <c r="G425" s="47">
        <v>1000</v>
      </c>
      <c r="H425" s="39"/>
      <c r="I425" s="40" t="s">
        <v>216</v>
      </c>
    </row>
    <row r="426" spans="1:9" s="40" customFormat="1" x14ac:dyDescent="0.2">
      <c r="A426" s="41" t="s">
        <v>1294</v>
      </c>
      <c r="B426" s="42" t="s">
        <v>1295</v>
      </c>
      <c r="C426" s="43"/>
      <c r="D426" s="60">
        <f>D$1</f>
        <v>0</v>
      </c>
      <c r="E426" s="45" t="s">
        <v>215</v>
      </c>
      <c r="F426" s="46">
        <f t="shared" si="30"/>
        <v>0</v>
      </c>
      <c r="G426" s="47">
        <v>1000</v>
      </c>
      <c r="H426" s="39"/>
      <c r="I426" s="40" t="s">
        <v>216</v>
      </c>
    </row>
    <row r="427" spans="1:9" s="40" customFormat="1" x14ac:dyDescent="0.2">
      <c r="A427" s="41" t="s">
        <v>1296</v>
      </c>
      <c r="B427" s="42" t="s">
        <v>1297</v>
      </c>
      <c r="C427" s="43"/>
      <c r="D427" s="44"/>
      <c r="E427" s="45" t="s">
        <v>1298</v>
      </c>
      <c r="F427" s="46">
        <f t="shared" si="30"/>
        <v>0</v>
      </c>
      <c r="G427" s="47">
        <v>0</v>
      </c>
      <c r="H427" s="39"/>
      <c r="I427" s="40" t="s">
        <v>1299</v>
      </c>
    </row>
    <row r="428" spans="1:9" s="40" customFormat="1" x14ac:dyDescent="0.2">
      <c r="A428" s="41" t="s">
        <v>1300</v>
      </c>
      <c r="B428" s="42" t="s">
        <v>1301</v>
      </c>
      <c r="C428" s="43"/>
      <c r="D428" s="44"/>
      <c r="E428" s="45" t="s">
        <v>1302</v>
      </c>
      <c r="F428" s="46">
        <f t="shared" si="30"/>
        <v>0</v>
      </c>
      <c r="G428" s="47">
        <v>0</v>
      </c>
      <c r="H428" s="39"/>
      <c r="I428" s="40" t="s">
        <v>1303</v>
      </c>
    </row>
    <row r="429" spans="1:9" s="40" customFormat="1" x14ac:dyDescent="0.2">
      <c r="A429" s="41" t="s">
        <v>1304</v>
      </c>
      <c r="B429" s="42" t="s">
        <v>1305</v>
      </c>
      <c r="C429" s="43"/>
      <c r="D429" s="44"/>
      <c r="E429" s="45" t="s">
        <v>1306</v>
      </c>
      <c r="F429" s="46">
        <f t="shared" si="30"/>
        <v>0</v>
      </c>
      <c r="G429" s="47">
        <v>0</v>
      </c>
      <c r="H429" s="39"/>
      <c r="I429" s="40" t="s">
        <v>1307</v>
      </c>
    </row>
    <row r="430" spans="1:9" s="40" customFormat="1" x14ac:dyDescent="0.2">
      <c r="A430" s="41" t="s">
        <v>1308</v>
      </c>
      <c r="B430" s="42" t="s">
        <v>1309</v>
      </c>
      <c r="C430" s="43"/>
      <c r="D430" s="44"/>
      <c r="E430" s="45" t="s">
        <v>1310</v>
      </c>
      <c r="F430" s="46">
        <f t="shared" si="30"/>
        <v>0</v>
      </c>
      <c r="G430" s="47">
        <v>0</v>
      </c>
      <c r="H430" s="39"/>
      <c r="I430" s="40" t="s">
        <v>1311</v>
      </c>
    </row>
    <row r="431" spans="1:9" s="40" customFormat="1" x14ac:dyDescent="0.2">
      <c r="A431" s="41" t="s">
        <v>1312</v>
      </c>
      <c r="B431" s="42" t="s">
        <v>1313</v>
      </c>
      <c r="C431" s="43"/>
      <c r="D431" s="44"/>
      <c r="E431" s="45" t="s">
        <v>1314</v>
      </c>
      <c r="F431" s="46">
        <f t="shared" si="30"/>
        <v>0</v>
      </c>
      <c r="G431" s="47">
        <v>0</v>
      </c>
      <c r="H431" s="39"/>
      <c r="I431" s="40" t="s">
        <v>1315</v>
      </c>
    </row>
    <row r="432" spans="1:9" s="40" customFormat="1" x14ac:dyDescent="0.2">
      <c r="A432" s="41" t="s">
        <v>1316</v>
      </c>
      <c r="B432" s="42" t="s">
        <v>1317</v>
      </c>
      <c r="C432" s="43"/>
      <c r="D432" s="44"/>
      <c r="E432" s="45" t="s">
        <v>1318</v>
      </c>
      <c r="F432" s="46">
        <f t="shared" si="30"/>
        <v>0</v>
      </c>
      <c r="G432" s="47">
        <v>0</v>
      </c>
      <c r="H432" s="39"/>
      <c r="I432" s="40" t="s">
        <v>1319</v>
      </c>
    </row>
    <row r="433" spans="1:9" s="40" customFormat="1" x14ac:dyDescent="0.2">
      <c r="A433" s="41" t="s">
        <v>1320</v>
      </c>
      <c r="B433" s="42" t="s">
        <v>1321</v>
      </c>
      <c r="C433" s="43"/>
      <c r="D433" s="44"/>
      <c r="E433" s="45" t="s">
        <v>1322</v>
      </c>
      <c r="F433" s="46">
        <f t="shared" si="30"/>
        <v>0</v>
      </c>
      <c r="G433" s="47">
        <v>0</v>
      </c>
      <c r="H433" s="39"/>
      <c r="I433" s="40" t="s">
        <v>1323</v>
      </c>
    </row>
    <row r="434" spans="1:9" s="40" customFormat="1" x14ac:dyDescent="0.2">
      <c r="A434" s="41" t="s">
        <v>1324</v>
      </c>
      <c r="B434" s="42" t="s">
        <v>1325</v>
      </c>
      <c r="C434" s="43"/>
      <c r="D434" s="44"/>
      <c r="E434" s="45" t="s">
        <v>1326</v>
      </c>
      <c r="F434" s="46">
        <f t="shared" si="30"/>
        <v>0</v>
      </c>
      <c r="G434" s="47">
        <v>0</v>
      </c>
      <c r="H434" s="39"/>
      <c r="I434" s="40" t="s">
        <v>1327</v>
      </c>
    </row>
    <row r="435" spans="1:9" s="40" customFormat="1" x14ac:dyDescent="0.2">
      <c r="A435" s="41" t="s">
        <v>1328</v>
      </c>
      <c r="B435" s="42" t="s">
        <v>1329</v>
      </c>
      <c r="C435" s="43"/>
      <c r="D435" s="44"/>
      <c r="E435" s="45" t="s">
        <v>1330</v>
      </c>
      <c r="F435" s="46">
        <f t="shared" si="30"/>
        <v>0</v>
      </c>
      <c r="G435" s="47">
        <v>0</v>
      </c>
      <c r="H435" s="39"/>
      <c r="I435" s="40" t="s">
        <v>1331</v>
      </c>
    </row>
    <row r="436" spans="1:9" s="40" customFormat="1" x14ac:dyDescent="0.2">
      <c r="A436" s="41" t="s">
        <v>1332</v>
      </c>
      <c r="B436" s="42" t="s">
        <v>1333</v>
      </c>
      <c r="C436" s="43"/>
      <c r="D436" s="44"/>
      <c r="E436" s="45" t="s">
        <v>1334</v>
      </c>
      <c r="F436" s="46">
        <f t="shared" si="30"/>
        <v>0</v>
      </c>
      <c r="G436" s="47">
        <v>0</v>
      </c>
      <c r="H436" s="39"/>
      <c r="I436" s="40" t="s">
        <v>1335</v>
      </c>
    </row>
    <row r="437" spans="1:9" s="40" customFormat="1" x14ac:dyDescent="0.2">
      <c r="A437" s="41" t="s">
        <v>1336</v>
      </c>
      <c r="B437" s="42" t="s">
        <v>1337</v>
      </c>
      <c r="C437" s="43"/>
      <c r="D437" s="44"/>
      <c r="E437" s="45" t="s">
        <v>1338</v>
      </c>
      <c r="F437" s="46">
        <f t="shared" si="30"/>
        <v>0</v>
      </c>
      <c r="G437" s="47">
        <v>0</v>
      </c>
      <c r="H437" s="39"/>
      <c r="I437" s="40" t="s">
        <v>1339</v>
      </c>
    </row>
    <row r="438" spans="1:9" s="40" customFormat="1" x14ac:dyDescent="0.2">
      <c r="A438" s="41" t="s">
        <v>1340</v>
      </c>
      <c r="B438" s="42" t="s">
        <v>1341</v>
      </c>
      <c r="C438" s="43"/>
      <c r="D438" s="44"/>
      <c r="E438" s="45" t="s">
        <v>1342</v>
      </c>
      <c r="F438" s="46">
        <f t="shared" si="30"/>
        <v>0</v>
      </c>
      <c r="G438" s="47">
        <v>0</v>
      </c>
      <c r="H438" s="39"/>
      <c r="I438" s="40" t="s">
        <v>1343</v>
      </c>
    </row>
    <row r="439" spans="1:9" s="40" customFormat="1" x14ac:dyDescent="0.2">
      <c r="A439" s="41" t="s">
        <v>1344</v>
      </c>
      <c r="B439" s="42" t="s">
        <v>1345</v>
      </c>
      <c r="C439" s="43"/>
      <c r="D439" s="44"/>
      <c r="E439" s="45" t="s">
        <v>1346</v>
      </c>
      <c r="F439" s="46">
        <f t="shared" si="30"/>
        <v>0</v>
      </c>
      <c r="G439" s="47">
        <v>0</v>
      </c>
      <c r="H439" s="39"/>
      <c r="I439" s="40" t="s">
        <v>1347</v>
      </c>
    </row>
    <row r="440" spans="1:9" s="40" customFormat="1" x14ac:dyDescent="0.2">
      <c r="A440" s="41" t="s">
        <v>1348</v>
      </c>
      <c r="B440" s="42" t="s">
        <v>1349</v>
      </c>
      <c r="C440" s="43"/>
      <c r="D440" s="44"/>
      <c r="E440" s="45" t="s">
        <v>1350</v>
      </c>
      <c r="F440" s="46">
        <f t="shared" si="30"/>
        <v>0</v>
      </c>
      <c r="G440" s="47">
        <v>0</v>
      </c>
      <c r="H440" s="39"/>
      <c r="I440" s="40" t="s">
        <v>1351</v>
      </c>
    </row>
    <row r="441" spans="1:9" s="40" customFormat="1" x14ac:dyDescent="0.2">
      <c r="A441" s="41" t="s">
        <v>1352</v>
      </c>
      <c r="B441" s="42" t="s">
        <v>1353</v>
      </c>
      <c r="C441" s="43"/>
      <c r="D441" s="44"/>
      <c r="E441" s="45" t="s">
        <v>1354</v>
      </c>
      <c r="F441" s="46">
        <f t="shared" si="30"/>
        <v>0</v>
      </c>
      <c r="G441" s="47">
        <v>0</v>
      </c>
      <c r="H441" s="39"/>
      <c r="I441" s="40" t="s">
        <v>1355</v>
      </c>
    </row>
    <row r="442" spans="1:9" s="40" customFormat="1" x14ac:dyDescent="0.2">
      <c r="A442" s="41" t="s">
        <v>1356</v>
      </c>
      <c r="B442" s="42" t="s">
        <v>1357</v>
      </c>
      <c r="C442" s="43"/>
      <c r="D442" s="44"/>
      <c r="E442" s="45" t="s">
        <v>1358</v>
      </c>
      <c r="F442" s="46">
        <f t="shared" si="30"/>
        <v>0</v>
      </c>
      <c r="G442" s="47">
        <v>0</v>
      </c>
      <c r="H442" s="39"/>
      <c r="I442" s="40" t="s">
        <v>1359</v>
      </c>
    </row>
    <row r="443" spans="1:9" s="40" customFormat="1" x14ac:dyDescent="0.2">
      <c r="A443" s="41" t="s">
        <v>1360</v>
      </c>
      <c r="B443" s="42" t="s">
        <v>1361</v>
      </c>
      <c r="C443" s="43"/>
      <c r="D443" s="44"/>
      <c r="E443" s="45" t="s">
        <v>1362</v>
      </c>
      <c r="F443" s="46">
        <f t="shared" si="30"/>
        <v>0</v>
      </c>
      <c r="G443" s="47">
        <v>0</v>
      </c>
      <c r="H443" s="39"/>
      <c r="I443" s="40" t="s">
        <v>1363</v>
      </c>
    </row>
    <row r="444" spans="1:9" s="40" customFormat="1" x14ac:dyDescent="0.2">
      <c r="A444" s="41" t="s">
        <v>1364</v>
      </c>
      <c r="B444" s="42" t="s">
        <v>1365</v>
      </c>
      <c r="C444" s="43"/>
      <c r="D444" s="44"/>
      <c r="E444" s="45" t="s">
        <v>1366</v>
      </c>
      <c r="F444" s="46">
        <f t="shared" si="30"/>
        <v>0</v>
      </c>
      <c r="G444" s="47">
        <v>0</v>
      </c>
      <c r="H444" s="39"/>
      <c r="I444" s="40" t="s">
        <v>1367</v>
      </c>
    </row>
    <row r="445" spans="1:9" s="40" customFormat="1" x14ac:dyDescent="0.2">
      <c r="A445" s="41" t="s">
        <v>1368</v>
      </c>
      <c r="B445" s="42" t="s">
        <v>1369</v>
      </c>
      <c r="C445" s="43"/>
      <c r="D445" s="44">
        <f>C$1</f>
        <v>0</v>
      </c>
      <c r="E445" s="45" t="s">
        <v>156</v>
      </c>
      <c r="F445" s="46">
        <f t="shared" si="30"/>
        <v>0</v>
      </c>
      <c r="G445" s="47">
        <v>24000</v>
      </c>
      <c r="H445" s="39"/>
      <c r="I445" s="40" t="s">
        <v>157</v>
      </c>
    </row>
    <row r="446" spans="1:9" s="40" customFormat="1" x14ac:dyDescent="0.2">
      <c r="A446" s="41" t="s">
        <v>1370</v>
      </c>
      <c r="B446" s="42" t="s">
        <v>1371</v>
      </c>
      <c r="C446" s="43"/>
      <c r="D446" s="44"/>
      <c r="E446" s="45" t="s">
        <v>1372</v>
      </c>
      <c r="F446" s="46">
        <f t="shared" si="30"/>
        <v>0</v>
      </c>
      <c r="G446" s="47">
        <v>0</v>
      </c>
      <c r="H446" s="39"/>
      <c r="I446" s="40" t="s">
        <v>1373</v>
      </c>
    </row>
    <row r="447" spans="1:9" s="40" customFormat="1" x14ac:dyDescent="0.2">
      <c r="A447" s="41" t="s">
        <v>1374</v>
      </c>
      <c r="B447" s="42" t="s">
        <v>1375</v>
      </c>
      <c r="C447" s="43"/>
      <c r="D447" s="44"/>
      <c r="E447" s="45" t="s">
        <v>1376</v>
      </c>
      <c r="F447" s="46">
        <f t="shared" si="30"/>
        <v>0</v>
      </c>
      <c r="G447" s="47">
        <v>0</v>
      </c>
      <c r="H447" s="39"/>
      <c r="I447" s="40" t="s">
        <v>1377</v>
      </c>
    </row>
    <row r="448" spans="1:9" s="40" customFormat="1" ht="13.5" thickBot="1" x14ac:dyDescent="0.25">
      <c r="A448" s="69"/>
      <c r="B448" s="42"/>
      <c r="C448" s="43"/>
      <c r="D448" s="44"/>
      <c r="E448" s="45"/>
      <c r="F448" s="46"/>
      <c r="G448" s="47"/>
      <c r="H448" s="39"/>
    </row>
    <row r="449" spans="1:9" s="40" customFormat="1" ht="13.5" thickBot="1" x14ac:dyDescent="0.25">
      <c r="A449" s="49"/>
      <c r="B449" s="50"/>
      <c r="C449" s="51" t="str">
        <f>"SUBTOTAL "&amp;B417</f>
        <v>SUBTOTAL EARTHWORK:</v>
      </c>
      <c r="D449" s="52"/>
      <c r="E449" s="53"/>
      <c r="F449" s="54"/>
      <c r="G449" s="55">
        <f ca="1">SUM(OFFSET(G416,1,0):OFFSET(G449,-1,0))</f>
        <v>27000</v>
      </c>
      <c r="H449" s="39"/>
    </row>
    <row r="450" spans="1:9" s="40" customFormat="1" x14ac:dyDescent="0.2">
      <c r="A450" s="32" t="s">
        <v>1378</v>
      </c>
      <c r="B450" s="33" t="s">
        <v>1379</v>
      </c>
      <c r="C450" s="59"/>
      <c r="D450" s="35"/>
      <c r="E450" s="36"/>
      <c r="F450" s="37"/>
      <c r="G450" s="38"/>
      <c r="H450" s="39"/>
    </row>
    <row r="451" spans="1:9" s="40" customFormat="1" x14ac:dyDescent="0.2">
      <c r="A451" s="41" t="s">
        <v>1380</v>
      </c>
      <c r="B451" s="42" t="s">
        <v>1381</v>
      </c>
      <c r="C451" s="43"/>
      <c r="D451" s="44"/>
      <c r="E451" s="45" t="s">
        <v>1382</v>
      </c>
      <c r="F451" s="46">
        <f t="shared" ref="F451:F472" si="31">IF(D451&lt;=0,0,G451/D451)</f>
        <v>0</v>
      </c>
      <c r="G451" s="47">
        <v>0</v>
      </c>
      <c r="H451" s="39"/>
      <c r="I451" s="40" t="s">
        <v>1383</v>
      </c>
    </row>
    <row r="452" spans="1:9" s="40" customFormat="1" x14ac:dyDescent="0.2">
      <c r="A452" s="41" t="s">
        <v>1384</v>
      </c>
      <c r="B452" s="42" t="s">
        <v>1385</v>
      </c>
      <c r="C452" s="43"/>
      <c r="D452" s="44">
        <v>100</v>
      </c>
      <c r="E452" s="45" t="s">
        <v>1386</v>
      </c>
      <c r="F452" s="46">
        <f t="shared" si="31"/>
        <v>24</v>
      </c>
      <c r="G452" s="47">
        <v>2400</v>
      </c>
      <c r="H452" s="39"/>
      <c r="I452" s="40" t="s">
        <v>1387</v>
      </c>
    </row>
    <row r="453" spans="1:9" s="40" customFormat="1" x14ac:dyDescent="0.2">
      <c r="A453" s="41" t="s">
        <v>1388</v>
      </c>
      <c r="B453" s="42" t="s">
        <v>1389</v>
      </c>
      <c r="C453" s="43"/>
      <c r="D453" s="44"/>
      <c r="E453" s="45" t="s">
        <v>1390</v>
      </c>
      <c r="F453" s="46">
        <f t="shared" si="31"/>
        <v>0</v>
      </c>
      <c r="G453" s="47">
        <v>0</v>
      </c>
      <c r="H453" s="39"/>
      <c r="I453" s="40" t="s">
        <v>1391</v>
      </c>
    </row>
    <row r="454" spans="1:9" s="40" customFormat="1" x14ac:dyDescent="0.2">
      <c r="A454" s="41" t="s">
        <v>1392</v>
      </c>
      <c r="B454" s="42" t="s">
        <v>1393</v>
      </c>
      <c r="C454" s="43"/>
      <c r="D454" s="44"/>
      <c r="E454" s="45" t="s">
        <v>1394</v>
      </c>
      <c r="F454" s="46">
        <f t="shared" si="31"/>
        <v>0</v>
      </c>
      <c r="G454" s="47">
        <v>0</v>
      </c>
      <c r="H454" s="39"/>
      <c r="I454" s="40" t="s">
        <v>1395</v>
      </c>
    </row>
    <row r="455" spans="1:9" s="40" customFormat="1" x14ac:dyDescent="0.2">
      <c r="A455" s="41" t="s">
        <v>1396</v>
      </c>
      <c r="B455" s="42" t="s">
        <v>1397</v>
      </c>
      <c r="C455" s="43"/>
      <c r="D455" s="44"/>
      <c r="E455" s="45" t="s">
        <v>1398</v>
      </c>
      <c r="F455" s="46">
        <f t="shared" si="31"/>
        <v>0</v>
      </c>
      <c r="G455" s="47">
        <v>0</v>
      </c>
      <c r="H455" s="39"/>
      <c r="I455" s="40" t="s">
        <v>1399</v>
      </c>
    </row>
    <row r="456" spans="1:9" s="40" customFormat="1" x14ac:dyDescent="0.2">
      <c r="A456" s="41" t="s">
        <v>1400</v>
      </c>
      <c r="B456" s="42" t="s">
        <v>1401</v>
      </c>
      <c r="C456" s="43"/>
      <c r="D456" s="44"/>
      <c r="E456" s="45" t="s">
        <v>1402</v>
      </c>
      <c r="F456" s="46">
        <f t="shared" si="31"/>
        <v>0</v>
      </c>
      <c r="G456" s="47">
        <v>0</v>
      </c>
      <c r="H456" s="39"/>
      <c r="I456" s="40" t="s">
        <v>1403</v>
      </c>
    </row>
    <row r="457" spans="1:9" s="40" customFormat="1" x14ac:dyDescent="0.2">
      <c r="A457" s="41" t="s">
        <v>1404</v>
      </c>
      <c r="B457" s="42" t="s">
        <v>1405</v>
      </c>
      <c r="C457" s="43"/>
      <c r="D457" s="44"/>
      <c r="E457" s="45" t="s">
        <v>1406</v>
      </c>
      <c r="F457" s="46">
        <f t="shared" si="31"/>
        <v>0</v>
      </c>
      <c r="G457" s="47">
        <v>0</v>
      </c>
      <c r="H457" s="39"/>
      <c r="I457" s="40" t="s">
        <v>1407</v>
      </c>
    </row>
    <row r="458" spans="1:9" s="40" customFormat="1" x14ac:dyDescent="0.2">
      <c r="A458" s="41" t="s">
        <v>1408</v>
      </c>
      <c r="B458" s="42" t="s">
        <v>1409</v>
      </c>
      <c r="C458" s="43"/>
      <c r="D458" s="44"/>
      <c r="E458" s="45" t="s">
        <v>1410</v>
      </c>
      <c r="F458" s="46">
        <f t="shared" si="31"/>
        <v>0</v>
      </c>
      <c r="G458" s="47">
        <v>0</v>
      </c>
      <c r="H458" s="39"/>
      <c r="I458" s="40" t="s">
        <v>1411</v>
      </c>
    </row>
    <row r="459" spans="1:9" s="40" customFormat="1" x14ac:dyDescent="0.2">
      <c r="A459" s="41" t="s">
        <v>1412</v>
      </c>
      <c r="B459" s="42" t="s">
        <v>1413</v>
      </c>
      <c r="C459" s="43"/>
      <c r="D459" s="60">
        <f>D$1</f>
        <v>0</v>
      </c>
      <c r="E459" s="45" t="s">
        <v>215</v>
      </c>
      <c r="F459" s="46">
        <f t="shared" si="31"/>
        <v>0</v>
      </c>
      <c r="G459" s="47">
        <v>1000</v>
      </c>
      <c r="H459" s="39"/>
      <c r="I459" s="40" t="s">
        <v>216</v>
      </c>
    </row>
    <row r="460" spans="1:9" s="40" customFormat="1" x14ac:dyDescent="0.2">
      <c r="A460" s="41" t="s">
        <v>1414</v>
      </c>
      <c r="B460" s="42" t="s">
        <v>1415</v>
      </c>
      <c r="C460" s="43"/>
      <c r="D460" s="44"/>
      <c r="E460" s="45" t="s">
        <v>1416</v>
      </c>
      <c r="F460" s="46">
        <f t="shared" si="31"/>
        <v>0</v>
      </c>
      <c r="G460" s="47">
        <v>0</v>
      </c>
      <c r="H460" s="39"/>
      <c r="I460" s="40" t="s">
        <v>1417</v>
      </c>
    </row>
    <row r="461" spans="1:9" s="40" customFormat="1" x14ac:dyDescent="0.2">
      <c r="A461" s="41" t="s">
        <v>1418</v>
      </c>
      <c r="B461" s="42" t="s">
        <v>1419</v>
      </c>
      <c r="C461" s="43"/>
      <c r="D461" s="60">
        <f>D$1</f>
        <v>0</v>
      </c>
      <c r="E461" s="45" t="s">
        <v>215</v>
      </c>
      <c r="F461" s="46">
        <f t="shared" si="31"/>
        <v>0</v>
      </c>
      <c r="G461" s="47">
        <v>1000</v>
      </c>
      <c r="H461" s="39"/>
      <c r="I461" s="40" t="s">
        <v>216</v>
      </c>
    </row>
    <row r="462" spans="1:9" s="40" customFormat="1" x14ac:dyDescent="0.2">
      <c r="A462" s="41" t="s">
        <v>1420</v>
      </c>
      <c r="B462" s="42" t="s">
        <v>1421</v>
      </c>
      <c r="C462" s="43"/>
      <c r="D462" s="44"/>
      <c r="E462" s="45" t="s">
        <v>1422</v>
      </c>
      <c r="F462" s="46">
        <f t="shared" si="31"/>
        <v>0</v>
      </c>
      <c r="G462" s="47">
        <v>0</v>
      </c>
      <c r="H462" s="39"/>
      <c r="I462" s="40" t="s">
        <v>1423</v>
      </c>
    </row>
    <row r="463" spans="1:9" s="40" customFormat="1" x14ac:dyDescent="0.2">
      <c r="A463" s="41" t="s">
        <v>1424</v>
      </c>
      <c r="B463" s="42" t="s">
        <v>1425</v>
      </c>
      <c r="C463" s="43"/>
      <c r="D463" s="44"/>
      <c r="E463" s="45" t="s">
        <v>1426</v>
      </c>
      <c r="F463" s="46">
        <f t="shared" si="31"/>
        <v>0</v>
      </c>
      <c r="G463" s="47">
        <v>0</v>
      </c>
      <c r="H463" s="39"/>
      <c r="I463" s="40" t="s">
        <v>1427</v>
      </c>
    </row>
    <row r="464" spans="1:9" s="40" customFormat="1" x14ac:dyDescent="0.2">
      <c r="A464" s="41" t="s">
        <v>1428</v>
      </c>
      <c r="B464" s="42" t="s">
        <v>1429</v>
      </c>
      <c r="C464" s="43"/>
      <c r="D464" s="44"/>
      <c r="E464" s="45" t="s">
        <v>1430</v>
      </c>
      <c r="F464" s="46">
        <f t="shared" si="31"/>
        <v>0</v>
      </c>
      <c r="G464" s="47">
        <v>0</v>
      </c>
      <c r="H464" s="39"/>
      <c r="I464" s="40" t="s">
        <v>1431</v>
      </c>
    </row>
    <row r="465" spans="1:9" s="40" customFormat="1" x14ac:dyDescent="0.2">
      <c r="A465" s="41" t="s">
        <v>1432</v>
      </c>
      <c r="B465" s="42" t="s">
        <v>1433</v>
      </c>
      <c r="C465" s="43"/>
      <c r="D465" s="44"/>
      <c r="E465" s="45" t="s">
        <v>1434</v>
      </c>
      <c r="F465" s="46">
        <f t="shared" si="31"/>
        <v>0</v>
      </c>
      <c r="G465" s="47">
        <v>0</v>
      </c>
      <c r="H465" s="39"/>
      <c r="I465" s="40" t="s">
        <v>1435</v>
      </c>
    </row>
    <row r="466" spans="1:9" s="40" customFormat="1" x14ac:dyDescent="0.2">
      <c r="A466" s="41" t="s">
        <v>1436</v>
      </c>
      <c r="B466" s="42" t="s">
        <v>1437</v>
      </c>
      <c r="C466" s="43"/>
      <c r="D466" s="60">
        <f>D$1</f>
        <v>0</v>
      </c>
      <c r="E466" s="45" t="s">
        <v>215</v>
      </c>
      <c r="F466" s="46">
        <f t="shared" si="31"/>
        <v>0</v>
      </c>
      <c r="G466" s="47">
        <v>20000</v>
      </c>
      <c r="H466" s="39"/>
      <c r="I466" s="40" t="s">
        <v>216</v>
      </c>
    </row>
    <row r="467" spans="1:9" s="40" customFormat="1" x14ac:dyDescent="0.2">
      <c r="A467" s="41" t="s">
        <v>1438</v>
      </c>
      <c r="B467" s="42" t="s">
        <v>1439</v>
      </c>
      <c r="C467" s="43"/>
      <c r="D467" s="44"/>
      <c r="E467" s="45" t="s">
        <v>1440</v>
      </c>
      <c r="F467" s="46">
        <f t="shared" si="31"/>
        <v>0</v>
      </c>
      <c r="G467" s="47">
        <v>0</v>
      </c>
      <c r="H467" s="39"/>
      <c r="I467" s="40" t="s">
        <v>1441</v>
      </c>
    </row>
    <row r="468" spans="1:9" s="40" customFormat="1" x14ac:dyDescent="0.2">
      <c r="A468" s="41" t="s">
        <v>1442</v>
      </c>
      <c r="B468" s="42" t="s">
        <v>1443</v>
      </c>
      <c r="C468" s="43"/>
      <c r="D468" s="44"/>
      <c r="E468" s="45" t="s">
        <v>1444</v>
      </c>
      <c r="F468" s="46">
        <f t="shared" si="31"/>
        <v>0</v>
      </c>
      <c r="G468" s="47">
        <v>0</v>
      </c>
      <c r="H468" s="39"/>
      <c r="I468" s="40" t="s">
        <v>1445</v>
      </c>
    </row>
    <row r="469" spans="1:9" s="40" customFormat="1" x14ac:dyDescent="0.2">
      <c r="A469" s="41" t="s">
        <v>1446</v>
      </c>
      <c r="B469" s="42" t="s">
        <v>1447</v>
      </c>
      <c r="C469" s="43"/>
      <c r="D469" s="44"/>
      <c r="E469" s="45" t="s">
        <v>1448</v>
      </c>
      <c r="F469" s="46">
        <f t="shared" si="31"/>
        <v>0</v>
      </c>
      <c r="G469" s="47">
        <v>0</v>
      </c>
      <c r="H469" s="39"/>
      <c r="I469" s="40" t="s">
        <v>1449</v>
      </c>
    </row>
    <row r="470" spans="1:9" s="40" customFormat="1" x14ac:dyDescent="0.2">
      <c r="A470" s="41" t="s">
        <v>1450</v>
      </c>
      <c r="B470" s="42" t="s">
        <v>1451</v>
      </c>
      <c r="C470" s="43"/>
      <c r="D470" s="44"/>
      <c r="E470" s="45" t="s">
        <v>1452</v>
      </c>
      <c r="F470" s="46">
        <f t="shared" si="31"/>
        <v>0</v>
      </c>
      <c r="G470" s="47">
        <v>0</v>
      </c>
      <c r="H470" s="39"/>
      <c r="I470" s="40" t="s">
        <v>1453</v>
      </c>
    </row>
    <row r="471" spans="1:9" s="40" customFormat="1" x14ac:dyDescent="0.2">
      <c r="A471" s="41" t="s">
        <v>1454</v>
      </c>
      <c r="B471" s="42" t="s">
        <v>1455</v>
      </c>
      <c r="C471" s="43"/>
      <c r="D471" s="44"/>
      <c r="E471" s="45" t="s">
        <v>1456</v>
      </c>
      <c r="F471" s="46">
        <f t="shared" si="31"/>
        <v>0</v>
      </c>
      <c r="G471" s="47">
        <v>0</v>
      </c>
      <c r="H471" s="39"/>
      <c r="I471" s="40" t="s">
        <v>1457</v>
      </c>
    </row>
    <row r="472" spans="1:9" s="40" customFormat="1" x14ac:dyDescent="0.2">
      <c r="A472" s="41" t="s">
        <v>1458</v>
      </c>
      <c r="B472" s="42" t="s">
        <v>1459</v>
      </c>
      <c r="C472" s="43"/>
      <c r="D472" s="44"/>
      <c r="E472" s="45" t="s">
        <v>1460</v>
      </c>
      <c r="F472" s="46">
        <f t="shared" si="31"/>
        <v>0</v>
      </c>
      <c r="G472" s="47">
        <v>0</v>
      </c>
      <c r="H472" s="39"/>
      <c r="I472" s="40" t="s">
        <v>1461</v>
      </c>
    </row>
    <row r="473" spans="1:9" s="40" customFormat="1" ht="13.5" thickBot="1" x14ac:dyDescent="0.25">
      <c r="A473" s="69"/>
      <c r="B473" s="42"/>
      <c r="C473" s="43"/>
      <c r="D473" s="44"/>
      <c r="E473" s="45"/>
      <c r="F473" s="46"/>
      <c r="G473" s="47"/>
      <c r="H473" s="39"/>
    </row>
    <row r="474" spans="1:9" s="40" customFormat="1" ht="13.5" thickBot="1" x14ac:dyDescent="0.25">
      <c r="A474" s="49"/>
      <c r="B474" s="50"/>
      <c r="C474" s="51" t="str">
        <f>"SUBTOTAL "&amp;B450</f>
        <v>SUBTOTAL EXTERIOR IMPROVEMENTS:</v>
      </c>
      <c r="D474" s="52"/>
      <c r="E474" s="53"/>
      <c r="F474" s="54"/>
      <c r="G474" s="55">
        <f ca="1">SUM(OFFSET(G449,1,0):OFFSET(G474,-1,0))</f>
        <v>24400</v>
      </c>
      <c r="H474" s="39"/>
    </row>
    <row r="475" spans="1:9" s="40" customFormat="1" x14ac:dyDescent="0.2">
      <c r="A475" s="32" t="s">
        <v>1462</v>
      </c>
      <c r="B475" s="33" t="s">
        <v>1463</v>
      </c>
      <c r="C475" s="59"/>
      <c r="D475" s="35"/>
      <c r="E475" s="36"/>
      <c r="F475" s="37"/>
      <c r="G475" s="38"/>
      <c r="H475" s="39"/>
    </row>
    <row r="476" spans="1:9" s="40" customFormat="1" x14ac:dyDescent="0.2">
      <c r="A476" s="41" t="s">
        <v>1464</v>
      </c>
      <c r="B476" s="42" t="s">
        <v>1465</v>
      </c>
      <c r="C476" s="43"/>
      <c r="D476" s="44"/>
      <c r="E476" s="45" t="s">
        <v>1466</v>
      </c>
      <c r="F476" s="46">
        <f t="shared" ref="F476:F503" si="32">IF(D476&lt;=0,0,G476/D476)</f>
        <v>0</v>
      </c>
      <c r="G476" s="47">
        <v>0</v>
      </c>
      <c r="H476" s="39"/>
      <c r="I476" s="40" t="s">
        <v>1467</v>
      </c>
    </row>
    <row r="477" spans="1:9" s="40" customFormat="1" x14ac:dyDescent="0.2">
      <c r="A477" s="41" t="s">
        <v>1468</v>
      </c>
      <c r="B477" s="42" t="s">
        <v>1469</v>
      </c>
      <c r="C477" s="43"/>
      <c r="D477" s="60">
        <f>D$1</f>
        <v>0</v>
      </c>
      <c r="E477" s="45" t="s">
        <v>215</v>
      </c>
      <c r="F477" s="46">
        <f t="shared" si="32"/>
        <v>0</v>
      </c>
      <c r="G477" s="47">
        <v>1000</v>
      </c>
      <c r="H477" s="39"/>
      <c r="I477" s="40" t="s">
        <v>216</v>
      </c>
    </row>
    <row r="478" spans="1:9" s="40" customFormat="1" x14ac:dyDescent="0.2">
      <c r="A478" s="41" t="s">
        <v>1470</v>
      </c>
      <c r="B478" s="42" t="s">
        <v>1471</v>
      </c>
      <c r="C478" s="43"/>
      <c r="D478" s="44"/>
      <c r="E478" s="45" t="s">
        <v>1033</v>
      </c>
      <c r="F478" s="46">
        <f t="shared" si="32"/>
        <v>0</v>
      </c>
      <c r="G478" s="47">
        <v>0</v>
      </c>
      <c r="H478" s="39"/>
      <c r="I478" s="40" t="s">
        <v>1472</v>
      </c>
    </row>
    <row r="479" spans="1:9" s="40" customFormat="1" x14ac:dyDescent="0.2">
      <c r="A479" s="41" t="s">
        <v>1473</v>
      </c>
      <c r="B479" s="42" t="s">
        <v>1474</v>
      </c>
      <c r="C479" s="43"/>
      <c r="D479" s="44"/>
      <c r="E479" s="45" t="s">
        <v>1475</v>
      </c>
      <c r="F479" s="46">
        <f t="shared" si="32"/>
        <v>0</v>
      </c>
      <c r="G479" s="47">
        <v>0</v>
      </c>
      <c r="H479" s="39"/>
      <c r="I479" s="40" t="s">
        <v>1476</v>
      </c>
    </row>
    <row r="480" spans="1:9" s="40" customFormat="1" x14ac:dyDescent="0.2">
      <c r="A480" s="41" t="s">
        <v>1477</v>
      </c>
      <c r="B480" s="42" t="s">
        <v>1478</v>
      </c>
      <c r="C480" s="43"/>
      <c r="D480" s="44"/>
      <c r="E480" s="45" t="s">
        <v>1479</v>
      </c>
      <c r="F480" s="46">
        <f t="shared" si="32"/>
        <v>0</v>
      </c>
      <c r="G480" s="47">
        <v>0</v>
      </c>
      <c r="H480" s="39"/>
      <c r="I480" s="40" t="s">
        <v>1480</v>
      </c>
    </row>
    <row r="481" spans="1:9" s="40" customFormat="1" x14ac:dyDescent="0.2">
      <c r="A481" s="41" t="s">
        <v>1481</v>
      </c>
      <c r="B481" s="42" t="s">
        <v>1482</v>
      </c>
      <c r="C481" s="43"/>
      <c r="D481" s="60">
        <f>D$1</f>
        <v>0</v>
      </c>
      <c r="E481" s="45" t="s">
        <v>215</v>
      </c>
      <c r="F481" s="46">
        <f t="shared" si="32"/>
        <v>0</v>
      </c>
      <c r="G481" s="47">
        <v>1000</v>
      </c>
      <c r="H481" s="39"/>
      <c r="I481" s="40" t="s">
        <v>216</v>
      </c>
    </row>
    <row r="482" spans="1:9" s="40" customFormat="1" x14ac:dyDescent="0.2">
      <c r="A482" s="41" t="s">
        <v>1483</v>
      </c>
      <c r="B482" s="42" t="s">
        <v>1484</v>
      </c>
      <c r="C482" s="43"/>
      <c r="D482" s="60">
        <f>D$1</f>
        <v>0</v>
      </c>
      <c r="E482" s="45" t="s">
        <v>215</v>
      </c>
      <c r="F482" s="46">
        <f t="shared" si="32"/>
        <v>0</v>
      </c>
      <c r="G482" s="47">
        <v>1000</v>
      </c>
      <c r="H482" s="39"/>
      <c r="I482" s="40" t="s">
        <v>216</v>
      </c>
    </row>
    <row r="483" spans="1:9" s="40" customFormat="1" x14ac:dyDescent="0.2">
      <c r="A483" s="41" t="s">
        <v>1485</v>
      </c>
      <c r="B483" s="42" t="s">
        <v>1486</v>
      </c>
      <c r="C483" s="43"/>
      <c r="D483" s="44"/>
      <c r="E483" s="45" t="s">
        <v>1487</v>
      </c>
      <c r="F483" s="46">
        <f t="shared" si="32"/>
        <v>0</v>
      </c>
      <c r="G483" s="47">
        <v>0</v>
      </c>
      <c r="H483" s="39"/>
      <c r="I483" s="40" t="s">
        <v>1488</v>
      </c>
    </row>
    <row r="484" spans="1:9" s="40" customFormat="1" x14ac:dyDescent="0.2">
      <c r="A484" s="41" t="s">
        <v>1489</v>
      </c>
      <c r="B484" s="42" t="s">
        <v>1490</v>
      </c>
      <c r="C484" s="43"/>
      <c r="D484" s="44"/>
      <c r="E484" s="45" t="s">
        <v>1491</v>
      </c>
      <c r="F484" s="46">
        <f t="shared" si="32"/>
        <v>0</v>
      </c>
      <c r="G484" s="47">
        <v>0</v>
      </c>
      <c r="H484" s="39"/>
      <c r="I484" s="40" t="s">
        <v>1492</v>
      </c>
    </row>
    <row r="485" spans="1:9" s="40" customFormat="1" x14ac:dyDescent="0.2">
      <c r="A485" s="41" t="s">
        <v>1493</v>
      </c>
      <c r="B485" s="42" t="s">
        <v>1494</v>
      </c>
      <c r="C485" s="43"/>
      <c r="D485" s="60"/>
      <c r="E485" s="45" t="s">
        <v>1495</v>
      </c>
      <c r="F485" s="46">
        <f t="shared" si="32"/>
        <v>0</v>
      </c>
      <c r="G485" s="47">
        <v>0</v>
      </c>
      <c r="H485" s="39"/>
      <c r="I485" s="40" t="s">
        <v>1496</v>
      </c>
    </row>
    <row r="486" spans="1:9" s="40" customFormat="1" x14ac:dyDescent="0.2">
      <c r="A486" s="41" t="s">
        <v>1497</v>
      </c>
      <c r="B486" s="42" t="s">
        <v>1498</v>
      </c>
      <c r="C486" s="43"/>
      <c r="D486" s="44"/>
      <c r="E486" s="45" t="s">
        <v>1499</v>
      </c>
      <c r="F486" s="46">
        <f t="shared" si="32"/>
        <v>0</v>
      </c>
      <c r="G486" s="47">
        <v>0</v>
      </c>
      <c r="H486" s="39"/>
      <c r="I486" s="40" t="s">
        <v>1500</v>
      </c>
    </row>
    <row r="487" spans="1:9" s="40" customFormat="1" x14ac:dyDescent="0.2">
      <c r="A487" s="41" t="s">
        <v>1501</v>
      </c>
      <c r="B487" s="42" t="s">
        <v>1502</v>
      </c>
      <c r="C487" s="43"/>
      <c r="D487" s="44"/>
      <c r="E487" s="45" t="s">
        <v>1503</v>
      </c>
      <c r="F487" s="46">
        <f t="shared" si="32"/>
        <v>0</v>
      </c>
      <c r="G487" s="47">
        <v>0</v>
      </c>
      <c r="H487" s="39"/>
      <c r="I487" s="40" t="s">
        <v>1504</v>
      </c>
    </row>
    <row r="488" spans="1:9" s="40" customFormat="1" x14ac:dyDescent="0.2">
      <c r="A488" s="41" t="s">
        <v>1505</v>
      </c>
      <c r="B488" s="42" t="s">
        <v>1506</v>
      </c>
      <c r="C488" s="43"/>
      <c r="D488" s="44"/>
      <c r="E488" s="45" t="s">
        <v>1507</v>
      </c>
      <c r="F488" s="46">
        <f t="shared" si="32"/>
        <v>0</v>
      </c>
      <c r="G488" s="47">
        <v>0</v>
      </c>
      <c r="H488" s="39"/>
      <c r="I488" s="40" t="s">
        <v>1508</v>
      </c>
    </row>
    <row r="489" spans="1:9" s="40" customFormat="1" x14ac:dyDescent="0.2">
      <c r="A489" s="41" t="s">
        <v>1509</v>
      </c>
      <c r="B489" s="42" t="s">
        <v>1510</v>
      </c>
      <c r="C489" s="43"/>
      <c r="D489" s="44"/>
      <c r="E489" s="45" t="s">
        <v>1511</v>
      </c>
      <c r="F489" s="46">
        <f t="shared" si="32"/>
        <v>0</v>
      </c>
      <c r="G489" s="47">
        <v>0</v>
      </c>
      <c r="H489" s="39"/>
      <c r="I489" s="40" t="s">
        <v>1512</v>
      </c>
    </row>
    <row r="490" spans="1:9" s="40" customFormat="1" x14ac:dyDescent="0.2">
      <c r="A490" s="41" t="s">
        <v>1513</v>
      </c>
      <c r="B490" s="42" t="s">
        <v>1514</v>
      </c>
      <c r="C490" s="43"/>
      <c r="D490" s="44"/>
      <c r="E490" s="45" t="s">
        <v>1515</v>
      </c>
      <c r="F490" s="46">
        <f t="shared" si="32"/>
        <v>0</v>
      </c>
      <c r="G490" s="47">
        <v>0</v>
      </c>
      <c r="H490" s="39"/>
      <c r="I490" s="40" t="s">
        <v>1516</v>
      </c>
    </row>
    <row r="491" spans="1:9" s="40" customFormat="1" x14ac:dyDescent="0.2">
      <c r="A491" s="41" t="s">
        <v>1517</v>
      </c>
      <c r="B491" s="42" t="s">
        <v>1518</v>
      </c>
      <c r="C491" s="43"/>
      <c r="D491" s="44"/>
      <c r="E491" s="45" t="s">
        <v>1519</v>
      </c>
      <c r="F491" s="46">
        <f t="shared" si="32"/>
        <v>0</v>
      </c>
      <c r="G491" s="47">
        <v>0</v>
      </c>
      <c r="H491" s="39"/>
      <c r="I491" s="40" t="s">
        <v>1520</v>
      </c>
    </row>
    <row r="492" spans="1:9" s="40" customFormat="1" x14ac:dyDescent="0.2">
      <c r="A492" s="41" t="s">
        <v>1521</v>
      </c>
      <c r="B492" s="42" t="s">
        <v>1522</v>
      </c>
      <c r="C492" s="43"/>
      <c r="D492" s="60"/>
      <c r="E492" s="45" t="s">
        <v>1523</v>
      </c>
      <c r="F492" s="46">
        <f t="shared" si="32"/>
        <v>0</v>
      </c>
      <c r="G492" s="47">
        <v>0</v>
      </c>
      <c r="H492" s="39"/>
      <c r="I492" s="40" t="s">
        <v>1524</v>
      </c>
    </row>
    <row r="493" spans="1:9" s="40" customFormat="1" x14ac:dyDescent="0.2">
      <c r="A493" s="41" t="s">
        <v>1525</v>
      </c>
      <c r="B493" s="42" t="s">
        <v>1526</v>
      </c>
      <c r="C493" s="43"/>
      <c r="D493" s="60"/>
      <c r="E493" s="45" t="s">
        <v>1527</v>
      </c>
      <c r="F493" s="46">
        <f t="shared" si="32"/>
        <v>0</v>
      </c>
      <c r="G493" s="47">
        <v>0</v>
      </c>
      <c r="H493" s="39"/>
      <c r="I493" s="40" t="s">
        <v>1528</v>
      </c>
    </row>
    <row r="494" spans="1:9" s="40" customFormat="1" x14ac:dyDescent="0.2">
      <c r="A494" s="41" t="s">
        <v>1529</v>
      </c>
      <c r="B494" s="42" t="s">
        <v>1530</v>
      </c>
      <c r="C494" s="43"/>
      <c r="D494" s="44"/>
      <c r="E494" s="45" t="s">
        <v>1531</v>
      </c>
      <c r="F494" s="46">
        <f t="shared" si="32"/>
        <v>0</v>
      </c>
      <c r="G494" s="47">
        <v>0</v>
      </c>
      <c r="H494" s="39"/>
      <c r="I494" s="40" t="s">
        <v>1532</v>
      </c>
    </row>
    <row r="495" spans="1:9" s="40" customFormat="1" x14ac:dyDescent="0.2">
      <c r="A495" s="41" t="s">
        <v>1533</v>
      </c>
      <c r="B495" s="42" t="s">
        <v>1534</v>
      </c>
      <c r="C495" s="43"/>
      <c r="D495" s="60"/>
      <c r="E495" s="45" t="s">
        <v>1535</v>
      </c>
      <c r="F495" s="46">
        <f t="shared" si="32"/>
        <v>0</v>
      </c>
      <c r="G495" s="47">
        <v>0</v>
      </c>
      <c r="H495" s="39"/>
      <c r="I495" s="40" t="s">
        <v>216</v>
      </c>
    </row>
    <row r="496" spans="1:9" s="40" customFormat="1" x14ac:dyDescent="0.2">
      <c r="A496" s="41" t="s">
        <v>1536</v>
      </c>
      <c r="B496" s="42" t="s">
        <v>1537</v>
      </c>
      <c r="C496" s="43"/>
      <c r="D496" s="60"/>
      <c r="E496" s="45" t="s">
        <v>1538</v>
      </c>
      <c r="F496" s="46">
        <f t="shared" si="32"/>
        <v>0</v>
      </c>
      <c r="G496" s="47">
        <v>0</v>
      </c>
      <c r="H496" s="39"/>
      <c r="I496" s="40" t="s">
        <v>216</v>
      </c>
    </row>
    <row r="497" spans="1:10" s="40" customFormat="1" x14ac:dyDescent="0.2">
      <c r="A497" s="41" t="s">
        <v>1539</v>
      </c>
      <c r="B497" s="42" t="s">
        <v>1540</v>
      </c>
      <c r="C497" s="43"/>
      <c r="D497" s="44"/>
      <c r="E497" s="45" t="s">
        <v>1541</v>
      </c>
      <c r="F497" s="46">
        <f t="shared" si="32"/>
        <v>0</v>
      </c>
      <c r="G497" s="47">
        <v>0</v>
      </c>
      <c r="H497" s="39"/>
      <c r="I497" s="40" t="s">
        <v>1542</v>
      </c>
    </row>
    <row r="498" spans="1:10" s="40" customFormat="1" x14ac:dyDescent="0.2">
      <c r="A498" s="41" t="s">
        <v>1543</v>
      </c>
      <c r="B498" s="42" t="s">
        <v>1544</v>
      </c>
      <c r="C498" s="43"/>
      <c r="D498" s="44"/>
      <c r="E498" s="45" t="s">
        <v>1541</v>
      </c>
      <c r="F498" s="46">
        <f t="shared" si="32"/>
        <v>0</v>
      </c>
      <c r="G498" s="47">
        <v>0</v>
      </c>
      <c r="H498" s="39"/>
      <c r="I498" s="40" t="s">
        <v>1542</v>
      </c>
    </row>
    <row r="499" spans="1:10" s="40" customFormat="1" x14ac:dyDescent="0.2">
      <c r="A499" s="41" t="s">
        <v>1545</v>
      </c>
      <c r="B499" s="42" t="s">
        <v>1546</v>
      </c>
      <c r="C499" s="43"/>
      <c r="D499" s="60">
        <f>D$1</f>
        <v>0</v>
      </c>
      <c r="E499" s="45" t="s">
        <v>215</v>
      </c>
      <c r="F499" s="46">
        <f t="shared" si="32"/>
        <v>0</v>
      </c>
      <c r="G499" s="47">
        <v>1000</v>
      </c>
      <c r="H499" s="39"/>
      <c r="I499" s="40" t="s">
        <v>216</v>
      </c>
    </row>
    <row r="500" spans="1:10" s="40" customFormat="1" x14ac:dyDescent="0.2">
      <c r="A500" s="41" t="s">
        <v>1547</v>
      </c>
      <c r="B500" s="42" t="s">
        <v>1548</v>
      </c>
      <c r="C500" s="43"/>
      <c r="D500" s="60">
        <f>D$1</f>
        <v>0</v>
      </c>
      <c r="E500" s="45" t="s">
        <v>215</v>
      </c>
      <c r="F500" s="46">
        <f t="shared" si="32"/>
        <v>0</v>
      </c>
      <c r="G500" s="47">
        <v>1000</v>
      </c>
      <c r="H500" s="39"/>
      <c r="I500" s="40" t="s">
        <v>216</v>
      </c>
    </row>
    <row r="501" spans="1:10" s="40" customFormat="1" x14ac:dyDescent="0.2">
      <c r="A501" s="41" t="s">
        <v>1549</v>
      </c>
      <c r="B501" s="42" t="s">
        <v>1550</v>
      </c>
      <c r="C501" s="43"/>
      <c r="D501" s="60">
        <f>D$1</f>
        <v>0</v>
      </c>
      <c r="E501" s="45" t="s">
        <v>215</v>
      </c>
      <c r="F501" s="46">
        <f t="shared" si="32"/>
        <v>0</v>
      </c>
      <c r="G501" s="47">
        <v>1000</v>
      </c>
      <c r="H501" s="39"/>
      <c r="I501" s="40" t="s">
        <v>216</v>
      </c>
    </row>
    <row r="502" spans="1:10" s="40" customFormat="1" x14ac:dyDescent="0.2">
      <c r="A502" s="41" t="s">
        <v>1551</v>
      </c>
      <c r="B502" s="42" t="s">
        <v>1552</v>
      </c>
      <c r="C502" s="43"/>
      <c r="D502" s="60">
        <f>D$1</f>
        <v>0</v>
      </c>
      <c r="E502" s="45" t="s">
        <v>215</v>
      </c>
      <c r="F502" s="46">
        <f t="shared" si="32"/>
        <v>0</v>
      </c>
      <c r="G502" s="47">
        <v>1000</v>
      </c>
      <c r="H502" s="39"/>
      <c r="I502" s="40" t="s">
        <v>216</v>
      </c>
    </row>
    <row r="503" spans="1:10" s="40" customFormat="1" x14ac:dyDescent="0.2">
      <c r="A503" s="41" t="s">
        <v>1553</v>
      </c>
      <c r="B503" s="42" t="s">
        <v>1554</v>
      </c>
      <c r="C503" s="43"/>
      <c r="D503" s="60">
        <f>D$1</f>
        <v>0</v>
      </c>
      <c r="E503" s="45" t="s">
        <v>215</v>
      </c>
      <c r="F503" s="46">
        <f t="shared" si="32"/>
        <v>0</v>
      </c>
      <c r="G503" s="47">
        <v>1000</v>
      </c>
      <c r="H503" s="39"/>
      <c r="I503" s="40" t="s">
        <v>216</v>
      </c>
    </row>
    <row r="504" spans="1:10" s="40" customFormat="1" ht="13.5" thickBot="1" x14ac:dyDescent="0.25">
      <c r="A504" s="69"/>
      <c r="B504" s="42"/>
      <c r="C504" s="43"/>
      <c r="D504" s="44"/>
      <c r="E504" s="45"/>
      <c r="F504" s="46"/>
      <c r="G504" s="47"/>
      <c r="H504" s="39"/>
    </row>
    <row r="505" spans="1:10" s="40" customFormat="1" ht="13.5" thickBot="1" x14ac:dyDescent="0.25">
      <c r="A505" s="49"/>
      <c r="B505" s="50"/>
      <c r="C505" s="51" t="str">
        <f>"SUBTOTAL "&amp;B475</f>
        <v>SUBTOTAL UTILITIES:</v>
      </c>
      <c r="D505" s="52"/>
      <c r="E505" s="53"/>
      <c r="F505" s="54"/>
      <c r="G505" s="55">
        <f ca="1">SUM(OFFSET(G474,1,0):OFFSET(G505,-1,0))</f>
        <v>8000</v>
      </c>
      <c r="H505" s="458">
        <f ca="1">SUM(G5:G505)/2</f>
        <v>199500</v>
      </c>
      <c r="I505" s="459"/>
      <c r="J505" s="72" t="s">
        <v>1555</v>
      </c>
    </row>
  </sheetData>
  <mergeCells count="4">
    <mergeCell ref="A1:B1"/>
    <mergeCell ref="H505:I505"/>
    <mergeCell ref="A2:G2"/>
    <mergeCell ref="A3:C3"/>
  </mergeCells>
  <printOptions horizontalCentered="1"/>
  <pageMargins left="0.5" right="0.5" top="0.5" bottom="0.5" header="0.3" footer="0.3"/>
  <pageSetup scale="92" fitToHeight="0" orientation="portrait" r:id="rId1"/>
  <headerFooter>
    <oddFooter>&amp;L&amp;8&amp;Z&amp;F&amp;R&amp;8REV: 04/01/2014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Uniformat Level 1 Summary</vt:lpstr>
      <vt:lpstr>Uniformat Level 2 Breakdown</vt:lpstr>
      <vt:lpstr>Uniformat Level 3 Detail</vt:lpstr>
      <vt:lpstr>REFERENCE ONLY CSI 2012 Specs</vt:lpstr>
      <vt:lpstr>'REFERENCE ONLY CSI 2012 Specs'!Print_Area</vt:lpstr>
      <vt:lpstr>'Uniformat Level 1 Summary'!Print_Area</vt:lpstr>
      <vt:lpstr>'Uniformat Level 2 Breakdown'!Print_Area</vt:lpstr>
      <vt:lpstr>'Uniformat Level 3 Detail'!Print_Area</vt:lpstr>
      <vt:lpstr>'REFERENCE ONLY CSI 2012 Specs'!Print_Titles</vt:lpstr>
      <vt:lpstr>'Uniformat Level 1 Summary'!Print_Titles</vt:lpstr>
      <vt:lpstr>'Uniformat Level 2 Breakdown'!Print_Titles</vt:lpstr>
      <vt:lpstr>'Uniformat Level 3 Detail'!Print_Titles</vt:lpstr>
    </vt:vector>
  </TitlesOfParts>
  <Company>The 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bobspy</dc:creator>
  <cp:lastModifiedBy>Hayford, Jana</cp:lastModifiedBy>
  <cp:lastPrinted>2014-04-07T15:49:04Z</cp:lastPrinted>
  <dcterms:created xsi:type="dcterms:W3CDTF">2005-04-05T11:24:32Z</dcterms:created>
  <dcterms:modified xsi:type="dcterms:W3CDTF">2022-04-21T20:20:42Z</dcterms:modified>
</cp:coreProperties>
</file>